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xlnm.Print_Area" localSheetId="0">Sheet1!$A$1:$K$59</definedName>
  </definedNames>
  <calcPr calcId="144525"/>
</workbook>
</file>

<file path=xl/calcChain.xml><?xml version="1.0" encoding="utf-8"?>
<calcChain xmlns="http://schemas.openxmlformats.org/spreadsheetml/2006/main">
  <c r="K10" i="1" l="1"/>
  <c r="K9" i="1"/>
  <c r="K8" i="1"/>
  <c r="K7" i="1"/>
  <c r="J57" i="1"/>
  <c r="J56" i="1"/>
  <c r="J55" i="1"/>
  <c r="J54" i="1"/>
  <c r="J50" i="1"/>
  <c r="J41" i="1"/>
  <c r="J40" i="1"/>
  <c r="J39" i="1"/>
  <c r="J37" i="1"/>
  <c r="J34" i="1"/>
  <c r="J32" i="1"/>
  <c r="J31" i="1"/>
  <c r="J27" i="1"/>
  <c r="J25" i="1"/>
  <c r="J24" i="1"/>
  <c r="J23" i="1"/>
  <c r="J22" i="1"/>
  <c r="J18" i="1"/>
  <c r="J17" i="1"/>
  <c r="J14" i="1"/>
  <c r="J12" i="1"/>
  <c r="J10" i="1"/>
  <c r="J9" i="1"/>
  <c r="J8" i="1"/>
  <c r="J7" i="1"/>
  <c r="I57" i="1"/>
  <c r="I56" i="1"/>
  <c r="I55" i="1"/>
  <c r="I54" i="1"/>
  <c r="I53" i="1"/>
  <c r="I52" i="1"/>
  <c r="I50" i="1"/>
  <c r="I49" i="1"/>
  <c r="I48" i="1"/>
  <c r="I47" i="1"/>
  <c r="I45" i="1"/>
  <c r="I44" i="1"/>
  <c r="I41" i="1"/>
  <c r="I40" i="1"/>
  <c r="I39" i="1"/>
  <c r="I37" i="1"/>
  <c r="I34" i="1"/>
  <c r="I33" i="1"/>
  <c r="I32" i="1"/>
  <c r="I31" i="1"/>
  <c r="I30" i="1"/>
  <c r="I29" i="1"/>
  <c r="I27" i="1"/>
  <c r="I26" i="1"/>
  <c r="I25" i="1"/>
  <c r="I24" i="1"/>
  <c r="I22" i="1"/>
  <c r="I21" i="1"/>
  <c r="I18" i="1"/>
  <c r="I17" i="1"/>
  <c r="I16" i="1"/>
  <c r="I14" i="1"/>
  <c r="I10" i="1"/>
  <c r="I9" i="1"/>
  <c r="I8" i="1"/>
  <c r="I7" i="1"/>
  <c r="H57" i="1"/>
  <c r="H56" i="1"/>
  <c r="H55" i="1"/>
  <c r="H54" i="1"/>
  <c r="H53" i="1"/>
  <c r="H52" i="1"/>
  <c r="H50" i="1"/>
  <c r="H49" i="1"/>
  <c r="H48" i="1"/>
  <c r="H47" i="1"/>
  <c r="H45" i="1"/>
  <c r="H44" i="1"/>
  <c r="H41" i="1"/>
  <c r="H40" i="1"/>
  <c r="H39" i="1"/>
  <c r="H37" i="1"/>
  <c r="H34" i="1"/>
  <c r="H33" i="1"/>
  <c r="H32" i="1"/>
  <c r="H31" i="1"/>
  <c r="H30" i="1"/>
  <c r="H29" i="1"/>
  <c r="H27" i="1"/>
  <c r="H26" i="1"/>
  <c r="H25" i="1"/>
  <c r="H24" i="1"/>
  <c r="H22" i="1"/>
  <c r="H21" i="1"/>
  <c r="H18" i="1"/>
  <c r="H17" i="1"/>
  <c r="H16" i="1"/>
  <c r="H14" i="1"/>
  <c r="H10" i="1"/>
  <c r="H9" i="1"/>
  <c r="H8" i="1"/>
  <c r="H7" i="1"/>
  <c r="G57" i="1"/>
  <c r="G56" i="1"/>
  <c r="G55" i="1"/>
  <c r="G54" i="1"/>
  <c r="G53" i="1"/>
  <c r="G52" i="1"/>
  <c r="G50" i="1"/>
  <c r="G49" i="1"/>
  <c r="G48" i="1"/>
  <c r="G47" i="1"/>
  <c r="G45" i="1"/>
  <c r="G44" i="1"/>
  <c r="G41" i="1"/>
  <c r="G40" i="1"/>
  <c r="G39" i="1"/>
  <c r="G37" i="1"/>
  <c r="G34" i="1"/>
  <c r="G33" i="1"/>
  <c r="G32" i="1"/>
  <c r="G31" i="1"/>
  <c r="G30" i="1"/>
  <c r="G29" i="1"/>
  <c r="G27" i="1"/>
  <c r="G26" i="1"/>
  <c r="G25" i="1"/>
  <c r="G24" i="1"/>
  <c r="G22" i="1"/>
  <c r="G21" i="1"/>
  <c r="G18" i="1"/>
  <c r="G17" i="1"/>
  <c r="G16" i="1"/>
  <c r="G14" i="1"/>
  <c r="G10" i="1"/>
  <c r="G9" i="1"/>
  <c r="G8" i="1"/>
  <c r="G7" i="1"/>
  <c r="K57" i="1" l="1"/>
  <c r="K56" i="1"/>
  <c r="K55" i="1"/>
  <c r="K54" i="1"/>
  <c r="K53" i="1"/>
  <c r="K52" i="1"/>
  <c r="K50" i="1"/>
  <c r="K49" i="1"/>
  <c r="K48" i="1"/>
  <c r="K47" i="1"/>
  <c r="K45" i="1"/>
  <c r="K44" i="1"/>
  <c r="K40" i="1"/>
  <c r="K41" i="1"/>
  <c r="K39" i="1"/>
  <c r="K37" i="1"/>
  <c r="K34" i="1"/>
  <c r="K33" i="1"/>
  <c r="K32" i="1"/>
  <c r="K31" i="1"/>
  <c r="K30" i="1"/>
  <c r="K29" i="1"/>
  <c r="K27" i="1"/>
  <c r="K26" i="1"/>
  <c r="K25" i="1"/>
  <c r="K24" i="1"/>
  <c r="K22" i="1"/>
  <c r="K21" i="1"/>
  <c r="K18" i="1"/>
  <c r="K17" i="1"/>
  <c r="K16" i="1"/>
  <c r="K14" i="1"/>
  <c r="I51" i="1"/>
  <c r="J51" i="1"/>
  <c r="I46" i="1"/>
  <c r="J46" i="1"/>
  <c r="I43" i="1"/>
  <c r="J43" i="1"/>
  <c r="I38" i="1"/>
  <c r="J38" i="1"/>
  <c r="I28" i="1"/>
  <c r="J28" i="1"/>
  <c r="I20" i="1"/>
  <c r="J20" i="1"/>
  <c r="J19" i="1" s="1"/>
  <c r="I15" i="1"/>
  <c r="J15" i="1"/>
  <c r="I11" i="1"/>
  <c r="J11" i="1"/>
  <c r="J42" i="1" l="1"/>
  <c r="J36" i="1" s="1"/>
  <c r="K20" i="1"/>
  <c r="K43" i="1"/>
  <c r="J13" i="1"/>
  <c r="K23" i="1"/>
  <c r="K19" i="1" s="1"/>
  <c r="K51" i="1"/>
  <c r="I42" i="1"/>
  <c r="I36" i="1" s="1"/>
  <c r="K28" i="1"/>
  <c r="K38" i="1"/>
  <c r="K46" i="1"/>
  <c r="K42" i="1" s="1"/>
  <c r="K15" i="1"/>
  <c r="H43" i="1"/>
  <c r="K13" i="1" l="1"/>
  <c r="K36" i="1"/>
  <c r="H20" i="1"/>
  <c r="H38" i="1"/>
  <c r="H11" i="1"/>
  <c r="H15" i="1"/>
  <c r="H46" i="1"/>
  <c r="H42" i="1" s="1"/>
  <c r="H51" i="1"/>
  <c r="H28" i="1"/>
  <c r="G51" i="1"/>
  <c r="G46" i="1"/>
  <c r="G43" i="1"/>
  <c r="G28" i="1"/>
  <c r="G20" i="1"/>
  <c r="K58" i="1" l="1"/>
  <c r="G42" i="1"/>
  <c r="H36" i="1"/>
  <c r="G11" i="1"/>
  <c r="G15" i="1"/>
  <c r="G38" i="1"/>
  <c r="F57" i="1"/>
  <c r="F56" i="1"/>
  <c r="F55" i="1"/>
  <c r="F54" i="1"/>
  <c r="F53" i="1"/>
  <c r="F52" i="1"/>
  <c r="F50" i="1"/>
  <c r="F49" i="1"/>
  <c r="F48" i="1"/>
  <c r="F47" i="1"/>
  <c r="F45" i="1"/>
  <c r="F44" i="1"/>
  <c r="F40" i="1"/>
  <c r="F41" i="1"/>
  <c r="F39" i="1"/>
  <c r="F37" i="1"/>
  <c r="F34" i="1"/>
  <c r="F33" i="1"/>
  <c r="F32" i="1"/>
  <c r="F31" i="1"/>
  <c r="F30" i="1"/>
  <c r="F29" i="1"/>
  <c r="F27" i="1"/>
  <c r="F26" i="1"/>
  <c r="F25" i="1"/>
  <c r="F24" i="1"/>
  <c r="F22" i="1"/>
  <c r="F21" i="1"/>
  <c r="F18" i="1"/>
  <c r="F17" i="1"/>
  <c r="F16" i="1"/>
  <c r="F14" i="1"/>
  <c r="F8" i="1"/>
  <c r="F9" i="1"/>
  <c r="F10" i="1"/>
  <c r="F7" i="1"/>
  <c r="G36" i="1" l="1"/>
  <c r="J58" i="1"/>
  <c r="J59" i="1" s="1"/>
  <c r="F20" i="1" l="1"/>
  <c r="G23" i="1" l="1"/>
  <c r="G19" i="1" s="1"/>
  <c r="G13" i="1" s="1"/>
  <c r="I23" i="1" l="1"/>
  <c r="I19" i="1" s="1"/>
  <c r="I13" i="1" s="1"/>
  <c r="I58" i="1" l="1"/>
  <c r="I59" i="1" l="1"/>
  <c r="E51" i="1"/>
  <c r="F51" i="1"/>
  <c r="E46" i="1"/>
  <c r="F46" i="1"/>
  <c r="E43" i="1"/>
  <c r="F43" i="1"/>
  <c r="E38" i="1"/>
  <c r="F38" i="1"/>
  <c r="E20" i="1"/>
  <c r="E23" i="1"/>
  <c r="F23" i="1"/>
  <c r="E28" i="1"/>
  <c r="F28" i="1"/>
  <c r="E15" i="1"/>
  <c r="F15" i="1"/>
  <c r="F42" i="1" l="1"/>
  <c r="E42" i="1"/>
  <c r="E36" i="1" s="1"/>
  <c r="F19" i="1"/>
  <c r="E19" i="1"/>
  <c r="E13" i="1" s="1"/>
  <c r="E58" i="1" l="1"/>
  <c r="E11" i="1" l="1"/>
  <c r="E59" i="1" l="1"/>
  <c r="F36" i="1" l="1"/>
  <c r="F13" i="1" l="1"/>
  <c r="F58" i="1" l="1"/>
  <c r="F11" i="1"/>
  <c r="F59" i="1" l="1"/>
  <c r="G58" i="1"/>
  <c r="G59" i="1" s="1"/>
  <c r="H23" i="1" l="1"/>
  <c r="H19" i="1" s="1"/>
  <c r="H13" i="1" s="1"/>
  <c r="H58" i="1" l="1"/>
  <c r="H59" i="1" l="1"/>
  <c r="K11" i="1" l="1"/>
  <c r="K59" i="1" s="1"/>
</calcChain>
</file>

<file path=xl/sharedStrings.xml><?xml version="1.0" encoding="utf-8"?>
<sst xmlns="http://schemas.openxmlformats.org/spreadsheetml/2006/main" count="56" uniqueCount="35">
  <si>
    <t>1. GROSS SAVING</t>
  </si>
  <si>
    <t>2. GROSS CAPITAL FORMATION</t>
  </si>
  <si>
    <t>3. PURCHASE OF LAND (NET)</t>
  </si>
  <si>
    <t>4. STATISTICAL DISCREPANCY</t>
  </si>
  <si>
    <t>5. TOTAL SURPLUS OR DEFICIT (-) (1-2-3-4)</t>
  </si>
  <si>
    <t>A. NON FINANCIAL ACCOUNT</t>
  </si>
  <si>
    <t>B. FINANCIAL ACCOUNT</t>
  </si>
  <si>
    <t>2. CURRENCY AND DEPOSITS</t>
  </si>
  <si>
    <t>2.1 CURRENCY</t>
  </si>
  <si>
    <t>2.2 TRANSFERABLE DEPOSITS</t>
  </si>
  <si>
    <t>2.3 OTHER DEPOSITS</t>
  </si>
  <si>
    <t>3. SECURITIES OTHER THAN SHARES</t>
  </si>
  <si>
    <t>3.1 SHORT-TERM</t>
  </si>
  <si>
    <t>- COMMERCIAL BILLS</t>
  </si>
  <si>
    <t>- GOVERNMENT TREASURY BILLS</t>
  </si>
  <si>
    <t>- GOVERNMENT BONDS</t>
  </si>
  <si>
    <t>- GOVERNMENT PROMISSORY NOTES</t>
  </si>
  <si>
    <t>- DEBENTURES</t>
  </si>
  <si>
    <t>- OTHER</t>
  </si>
  <si>
    <t>4. LOANS</t>
  </si>
  <si>
    <t>4.1 MORTGAGES</t>
  </si>
  <si>
    <t>4.2 HIRE PURCHASE DEBTS</t>
  </si>
  <si>
    <t>4.3 LOANS</t>
  </si>
  <si>
    <t>6. INSURANCE TECHNICAL RESERVES</t>
  </si>
  <si>
    <t>TABLE 2.6  CENTRAL BANK</t>
  </si>
  <si>
    <t>C. SECTOR DISCREPANCY (A5.-BIII.)</t>
  </si>
  <si>
    <t>1. MONETARY GOLD AND SDRs</t>
  </si>
  <si>
    <t>3.2 LONG-TERM</t>
  </si>
  <si>
    <t>I. NET ACQUISITION OF FINANCIAL ASSETS</t>
  </si>
  <si>
    <t>II. NET INCURRENCE OF LIABILITIES</t>
  </si>
  <si>
    <t>5. SHARES AND OTHER EQUITY</t>
  </si>
  <si>
    <t>III. FINANCIAL SURPLUS OR DEFICIT (I-II)</t>
  </si>
  <si>
    <t>(MILLIONS OF BAHT)</t>
  </si>
  <si>
    <t>7. OTHER ACCOUNTS RECEIVABLE</t>
  </si>
  <si>
    <t>-14-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</si>
</sst>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_ ;[Red]\-#,##0\ "/>
    <numFmt numFmtId="165" formatCode="#,##0;\(#,##0\)"/>
  </numFmts>
  <fonts count="10" x14ac:knownFonts="1">
    <font>
      <sz val="10"/>
      <name val="Arial"/>
      <charset val="222"/>
    </font>
    <font>
      <sz val="10"/>
      <name val="Arial"/>
      <family val="2"/>
    </font>
    <font>
      <sz val="13"/>
      <name val="Tahoma"/>
      <family val="2"/>
    </font>
    <font>
      <b/>
      <sz val="13"/>
      <name val="Tahoma"/>
      <family val="2"/>
    </font>
    <font>
      <i/>
      <sz val="13"/>
      <color indexed="50"/>
      <name val="Tahoma"/>
      <family val="2"/>
    </font>
    <font>
      <i/>
      <sz val="13"/>
      <name val="Tahoma"/>
      <family val="2"/>
    </font>
    <font>
      <sz val="10"/>
      <name val="Arial"/>
      <family val="2"/>
    </font>
    <font>
      <b/>
      <sz val="13"/>
      <color theme="0"/>
      <name val="Tahoma"/>
      <family val="2"/>
    </font>
    <font>
      <sz val="13"/>
      <color theme="0"/>
      <name val="Tahoma"/>
      <family val="2"/>
    </font>
    <font>
      <sz val="28"/>
      <name val="TH SarabunPSK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3">
    <xf numFmtId="0" fontId="0" fillId="0" borderId="0" xfId="0"/>
    <xf numFmtId="3" fontId="2" fillId="0" borderId="0" xfId="0" applyNumberFormat="1" applyFont="1" applyBorder="1"/>
    <xf numFmtId="164" fontId="2" fillId="0" borderId="0" xfId="0" applyNumberFormat="1" applyFont="1" applyAlignment="1">
      <alignment horizontal="right"/>
    </xf>
    <xf numFmtId="3" fontId="3" fillId="0" borderId="0" xfId="0" applyNumberFormat="1" applyFont="1" applyBorder="1" applyAlignment="1">
      <alignment vertical="center"/>
    </xf>
    <xf numFmtId="3" fontId="3" fillId="0" borderId="0" xfId="0" applyNumberFormat="1" applyFont="1" applyBorder="1"/>
    <xf numFmtId="3" fontId="2" fillId="0" borderId="0" xfId="0" applyNumberFormat="1" applyFont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37" fontId="3" fillId="0" borderId="0" xfId="1" applyNumberFormat="1" applyFont="1" applyFill="1" applyBorder="1" applyAlignment="1">
      <alignment vertical="center"/>
    </xf>
    <xf numFmtId="3" fontId="2" fillId="0" borderId="0" xfId="0" applyNumberFormat="1" applyFont="1"/>
    <xf numFmtId="37" fontId="3" fillId="0" borderId="0" xfId="1" applyNumberFormat="1" applyFont="1" applyBorder="1" applyAlignment="1">
      <alignment vertical="center"/>
    </xf>
    <xf numFmtId="3" fontId="2" fillId="0" borderId="0" xfId="0" applyNumberFormat="1" applyFont="1" applyBorder="1" applyAlignment="1">
      <alignment horizontal="left" vertical="center"/>
    </xf>
    <xf numFmtId="37" fontId="2" fillId="0" borderId="0" xfId="1" applyNumberFormat="1" applyFont="1" applyBorder="1" applyAlignment="1">
      <alignment vertical="center"/>
    </xf>
    <xf numFmtId="3" fontId="2" fillId="0" borderId="0" xfId="0" quotePrefix="1" applyNumberFormat="1" applyFont="1" applyFill="1" applyBorder="1" applyAlignment="1">
      <alignment horizontal="left" vertical="center"/>
    </xf>
    <xf numFmtId="3" fontId="2" fillId="0" borderId="0" xfId="0" applyNumberFormat="1" applyFont="1" applyFill="1" applyBorder="1" applyAlignment="1">
      <alignment horizontal="left" vertical="center"/>
    </xf>
    <xf numFmtId="3" fontId="4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horizontal="left" vertical="center" indent="2"/>
    </xf>
    <xf numFmtId="3" fontId="3" fillId="0" borderId="0" xfId="0" applyNumberFormat="1" applyFont="1" applyFill="1" applyBorder="1"/>
    <xf numFmtId="3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3" fontId="5" fillId="0" borderId="0" xfId="0" applyNumberFormat="1" applyFont="1" applyBorder="1" applyAlignment="1">
      <alignment vertical="center"/>
    </xf>
    <xf numFmtId="3" fontId="3" fillId="2" borderId="0" xfId="0" applyNumberFormat="1" applyFont="1" applyFill="1" applyBorder="1" applyAlignment="1">
      <alignment vertical="center"/>
    </xf>
    <xf numFmtId="3" fontId="3" fillId="2" borderId="0" xfId="0" applyNumberFormat="1" applyFont="1" applyFill="1" applyBorder="1"/>
    <xf numFmtId="37" fontId="3" fillId="2" borderId="0" xfId="1" applyNumberFormat="1" applyFont="1" applyFill="1" applyBorder="1" applyAlignment="1">
      <alignment vertical="center"/>
    </xf>
    <xf numFmtId="3" fontId="2" fillId="0" borderId="0" xfId="0" applyNumberFormat="1" applyFont="1" applyBorder="1" applyAlignment="1"/>
    <xf numFmtId="3" fontId="3" fillId="2" borderId="1" xfId="0" applyNumberFormat="1" applyFont="1" applyFill="1" applyBorder="1" applyAlignment="1">
      <alignment vertical="center"/>
    </xf>
    <xf numFmtId="37" fontId="3" fillId="0" borderId="0" xfId="0" applyNumberFormat="1" applyFont="1" applyBorder="1" applyAlignment="1">
      <alignment vertical="center"/>
    </xf>
    <xf numFmtId="37" fontId="2" fillId="0" borderId="0" xfId="0" applyNumberFormat="1" applyFont="1" applyBorder="1" applyAlignment="1">
      <alignment vertical="center"/>
    </xf>
    <xf numFmtId="3" fontId="3" fillId="2" borderId="1" xfId="0" quotePrefix="1" applyNumberFormat="1" applyFont="1" applyFill="1" applyBorder="1" applyAlignment="1">
      <alignment horizontal="left" vertical="center"/>
    </xf>
    <xf numFmtId="3" fontId="3" fillId="2" borderId="1" xfId="0" applyNumberFormat="1" applyFont="1" applyFill="1" applyBorder="1"/>
    <xf numFmtId="37" fontId="3" fillId="2" borderId="1" xfId="1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/>
    <xf numFmtId="3" fontId="3" fillId="0" borderId="0" xfId="0" applyNumberFormat="1" applyFont="1" applyBorder="1" applyAlignment="1"/>
    <xf numFmtId="37" fontId="3" fillId="0" borderId="0" xfId="0" applyNumberFormat="1" applyFont="1" applyBorder="1" applyAlignment="1"/>
    <xf numFmtId="0" fontId="0" fillId="0" borderId="0" xfId="0" applyAlignment="1"/>
    <xf numFmtId="3" fontId="2" fillId="0" borderId="0" xfId="0" quotePrefix="1" applyNumberFormat="1" applyFont="1" applyAlignment="1">
      <alignment horizontal="center" vertical="top"/>
    </xf>
    <xf numFmtId="0" fontId="6" fillId="0" borderId="0" xfId="0" applyFont="1"/>
    <xf numFmtId="0" fontId="3" fillId="3" borderId="2" xfId="0" applyNumberFormat="1" applyFont="1" applyFill="1" applyBorder="1" applyAlignment="1">
      <alignment horizontal="right" vertical="center"/>
    </xf>
    <xf numFmtId="37" fontId="3" fillId="2" borderId="1" xfId="0" applyNumberFormat="1" applyFont="1" applyFill="1" applyBorder="1" applyAlignment="1">
      <alignment vertical="center"/>
    </xf>
    <xf numFmtId="3" fontId="2" fillId="0" borderId="0" xfId="1" applyNumberFormat="1" applyFont="1" applyBorder="1" applyAlignment="1">
      <alignment vertical="center"/>
    </xf>
    <xf numFmtId="37" fontId="8" fillId="0" borderId="0" xfId="1" applyNumberFormat="1" applyFont="1" applyBorder="1" applyAlignment="1">
      <alignment vertical="center"/>
    </xf>
    <xf numFmtId="37" fontId="7" fillId="0" borderId="0" xfId="1" applyNumberFormat="1" applyFont="1" applyBorder="1" applyAlignment="1">
      <alignment vertical="center"/>
    </xf>
    <xf numFmtId="3" fontId="2" fillId="0" borderId="0" xfId="0" applyNumberFormat="1" applyFont="1" applyAlignment="1">
      <alignment horizontal="center" vertical="top"/>
    </xf>
    <xf numFmtId="3" fontId="7" fillId="0" borderId="0" xfId="0" applyNumberFormat="1" applyFont="1" applyBorder="1" applyAlignment="1"/>
    <xf numFmtId="3" fontId="3" fillId="0" borderId="0" xfId="1" applyNumberFormat="1" applyFont="1" applyFill="1" applyBorder="1" applyAlignment="1">
      <alignment vertical="center"/>
    </xf>
    <xf numFmtId="3" fontId="3" fillId="0" borderId="0" xfId="1" applyNumberFormat="1" applyFont="1" applyBorder="1" applyAlignment="1">
      <alignment vertical="center"/>
    </xf>
    <xf numFmtId="3" fontId="8" fillId="0" borderId="0" xfId="1" applyNumberFormat="1" applyFont="1" applyBorder="1" applyAlignment="1">
      <alignment vertical="center"/>
    </xf>
    <xf numFmtId="3" fontId="7" fillId="0" borderId="0" xfId="1" applyNumberFormat="1" applyFont="1" applyBorder="1" applyAlignment="1">
      <alignment vertical="center"/>
    </xf>
    <xf numFmtId="3" fontId="3" fillId="2" borderId="0" xfId="1" applyNumberFormat="1" applyFont="1" applyFill="1" applyBorder="1" applyAlignment="1">
      <alignment vertical="center"/>
    </xf>
    <xf numFmtId="3" fontId="3" fillId="2" borderId="1" xfId="1" applyNumberFormat="1" applyFont="1" applyFill="1" applyBorder="1" applyAlignment="1">
      <alignment vertical="center"/>
    </xf>
    <xf numFmtId="3" fontId="8" fillId="0" borderId="0" xfId="0" applyNumberFormat="1" applyFont="1" applyBorder="1" applyAlignment="1">
      <alignment vertical="center"/>
    </xf>
    <xf numFmtId="3" fontId="3" fillId="3" borderId="2" xfId="0" applyNumberFormat="1" applyFont="1" applyFill="1" applyBorder="1" applyAlignment="1">
      <alignment horizontal="center"/>
    </xf>
    <xf numFmtId="3" fontId="3" fillId="0" borderId="0" xfId="0" applyNumberFormat="1" applyFont="1" applyAlignment="1">
      <alignment horizontal="center" vertical="center"/>
    </xf>
    <xf numFmtId="165" fontId="9" fillId="0" borderId="0" xfId="0" quotePrefix="1" applyNumberFormat="1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-FF-54-58/SECTORING/REVISE_SECTORING%202010-2013/SECTORING%202011/&#3588;&#3619;&#3633;&#3657;&#3591;&#3607;&#3637;&#3656;%203%20Reconcile%20with%20Real%20Sector/sectoring%20stock_BOT%202011%20new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%20FF-55-59/SECTORING/FINANCIAL/SECTORING%202010-2013/SECTORING%202012/&#3588;&#3619;&#3633;&#3657;&#3591;&#3607;&#3637;&#3656;%203%20Reconcile%20with%20Real%20Sector/sectoring%20stock_BOT%202012%20new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%20FF-55-59/SECTORING/FINANCIAL/SECTORING%202010-2013/SECTORING%202013/&#3588;&#3619;&#3633;&#3657;&#3591;&#3607;&#3637;&#3656;%203%20Reconcile%20with%20real%20sector/RECONCILE%20FLOW_BOT%202013-3%20new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%20FF-55-59/SECTORING/FINANCIAL/SECTORING%202014/FINANCIAL%20SECTOR/FINANCIAL%202014/&#3588;&#3619;&#3633;&#3657;&#3591;&#3607;&#3637;&#3656;%203%20Reconcile%20with%20real%20sector/3.sectoring%20stock_BOT%202014r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%20FF-55-59/SECTORING/FINANCIAL/SECTORING%202015/&#3588;&#3619;&#3633;&#3657;&#3591;&#3607;&#3637;&#3656;%203%20Reconcile%20with%20real%20sector/3%20sectoring%20stock_BOT%20201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%20FF-55-59/SECTORING/FINANCIAL/SECTORING%202016/&#3588;&#3619;&#3633;&#3657;&#3591;&#3607;&#3637;&#3656;%203/3%20sectoring%20stock_BOT%202016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%20FF-55-59/SECTORING/FINANCIAL/&#3588;&#3619;&#3633;&#3657;&#3591;&#3607;&#3637;&#3656;%203/FIN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ock 2007"/>
      <sheetName val="stock 2008"/>
      <sheetName val="stock 2009"/>
      <sheetName val="stock 2010"/>
      <sheetName val="stock 2011"/>
      <sheetName val="change 2011"/>
      <sheetName val="change 2011 (RECONCILE)"/>
    </sheetNames>
    <sheetDataSet>
      <sheetData sheetId="0"/>
      <sheetData sheetId="1"/>
      <sheetData sheetId="2"/>
      <sheetData sheetId="3"/>
      <sheetData sheetId="4"/>
      <sheetData sheetId="5"/>
      <sheetData sheetId="6">
        <row r="7">
          <cell r="C7">
            <v>-278728</v>
          </cell>
        </row>
        <row r="8">
          <cell r="C8">
            <v>419</v>
          </cell>
        </row>
        <row r="9">
          <cell r="C9">
            <v>3</v>
          </cell>
        </row>
        <row r="10">
          <cell r="C10">
            <v>39742</v>
          </cell>
        </row>
        <row r="14">
          <cell r="B14">
            <v>83093</v>
          </cell>
          <cell r="C14">
            <v>0</v>
          </cell>
        </row>
        <row r="16">
          <cell r="B16">
            <v>0</v>
          </cell>
          <cell r="C16">
            <v>134051</v>
          </cell>
        </row>
        <row r="17">
          <cell r="B17">
            <v>28846</v>
          </cell>
          <cell r="C17">
            <v>-39679</v>
          </cell>
        </row>
        <row r="18">
          <cell r="B18">
            <v>-157904</v>
          </cell>
          <cell r="C18">
            <v>-106564</v>
          </cell>
        </row>
        <row r="21">
          <cell r="B21">
            <v>0</v>
          </cell>
          <cell r="C21">
            <v>0</v>
          </cell>
        </row>
        <row r="22">
          <cell r="B22">
            <v>0</v>
          </cell>
          <cell r="C22">
            <v>0</v>
          </cell>
        </row>
        <row r="24">
          <cell r="B24">
            <v>-18744</v>
          </cell>
          <cell r="C24">
            <v>0</v>
          </cell>
        </row>
        <row r="25">
          <cell r="B25">
            <v>0</v>
          </cell>
          <cell r="C25">
            <v>0</v>
          </cell>
        </row>
        <row r="26">
          <cell r="B26">
            <v>0</v>
          </cell>
          <cell r="C26">
            <v>0</v>
          </cell>
        </row>
        <row r="27">
          <cell r="B27">
            <v>10069</v>
          </cell>
          <cell r="C27">
            <v>255399</v>
          </cell>
        </row>
        <row r="29">
          <cell r="B29">
            <v>0</v>
          </cell>
          <cell r="C29">
            <v>0</v>
          </cell>
        </row>
        <row r="30">
          <cell r="B30">
            <v>0</v>
          </cell>
          <cell r="C30">
            <v>0</v>
          </cell>
        </row>
        <row r="31">
          <cell r="B31">
            <v>-12586</v>
          </cell>
          <cell r="C31">
            <v>-112038</v>
          </cell>
        </row>
        <row r="32">
          <cell r="B32">
            <v>73</v>
          </cell>
          <cell r="C32">
            <v>0</v>
          </cell>
        </row>
        <row r="33">
          <cell r="B33">
            <v>0</v>
          </cell>
          <cell r="C33">
            <v>0</v>
          </cell>
        </row>
        <row r="34">
          <cell r="B34">
            <v>0</v>
          </cell>
          <cell r="C34">
            <v>0</v>
          </cell>
        </row>
        <row r="35">
          <cell r="B35">
            <v>124067</v>
          </cell>
          <cell r="C35">
            <v>244637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ock 2007"/>
      <sheetName val="stock 2008"/>
      <sheetName val="stock 2009"/>
      <sheetName val="stock 2010"/>
      <sheetName val="stock 2011"/>
      <sheetName val="stock 2012"/>
      <sheetName val="change 2011"/>
      <sheetName val="change 2011 (RECONCILE)"/>
      <sheetName val="change 2012 (ก่อนRec)"/>
      <sheetName val="change 20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7">
          <cell r="C7">
            <v>-265827</v>
          </cell>
        </row>
        <row r="8">
          <cell r="C8">
            <v>257</v>
          </cell>
        </row>
        <row r="9">
          <cell r="C9">
            <v>-8</v>
          </cell>
        </row>
        <row r="10">
          <cell r="C10">
            <v>8441</v>
          </cell>
        </row>
        <row r="14">
          <cell r="B14">
            <v>12</v>
          </cell>
          <cell r="C14">
            <v>0</v>
          </cell>
        </row>
        <row r="16">
          <cell r="B16">
            <v>0</v>
          </cell>
          <cell r="C16">
            <v>102363</v>
          </cell>
        </row>
        <row r="17">
          <cell r="B17">
            <v>30258</v>
          </cell>
          <cell r="C17">
            <v>-4899</v>
          </cell>
        </row>
        <row r="18">
          <cell r="B18">
            <v>297643</v>
          </cell>
          <cell r="C18">
            <v>-17763</v>
          </cell>
        </row>
        <row r="21">
          <cell r="B21">
            <v>0</v>
          </cell>
          <cell r="C21">
            <v>0</v>
          </cell>
        </row>
        <row r="22">
          <cell r="B22">
            <v>0</v>
          </cell>
          <cell r="C22">
            <v>0</v>
          </cell>
        </row>
        <row r="24">
          <cell r="B24">
            <v>-12374</v>
          </cell>
          <cell r="C24">
            <v>0</v>
          </cell>
        </row>
        <row r="25">
          <cell r="B25">
            <v>5570</v>
          </cell>
          <cell r="C25">
            <v>0</v>
          </cell>
        </row>
        <row r="26">
          <cell r="B26">
            <v>0</v>
          </cell>
          <cell r="C26">
            <v>0</v>
          </cell>
        </row>
        <row r="27">
          <cell r="B27">
            <v>-341168</v>
          </cell>
          <cell r="C27">
            <v>443551</v>
          </cell>
        </row>
        <row r="29">
          <cell r="B29">
            <v>0</v>
          </cell>
          <cell r="C29">
            <v>0</v>
          </cell>
        </row>
        <row r="30">
          <cell r="B30">
            <v>0</v>
          </cell>
          <cell r="C30">
            <v>0</v>
          </cell>
        </row>
        <row r="31">
          <cell r="B31">
            <v>203816</v>
          </cell>
          <cell r="C31">
            <v>-47966</v>
          </cell>
        </row>
        <row r="32">
          <cell r="B32">
            <v>17418</v>
          </cell>
          <cell r="C32">
            <v>0</v>
          </cell>
        </row>
        <row r="33">
          <cell r="B33">
            <v>0</v>
          </cell>
          <cell r="C33">
            <v>0</v>
          </cell>
        </row>
        <row r="34">
          <cell r="B34">
            <v>0</v>
          </cell>
          <cell r="C34">
            <v>0</v>
          </cell>
        </row>
        <row r="35">
          <cell r="B35">
            <v>-159391</v>
          </cell>
          <cell r="C35">
            <v>-158985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ock 2007"/>
      <sheetName val="stock 2008"/>
      <sheetName val="stock 2009"/>
      <sheetName val="stock 2010"/>
      <sheetName val="stock 2011"/>
      <sheetName val="stock 2012"/>
      <sheetName val="stock 2013"/>
      <sheetName val="change 2013 (ก่อน Rec)"/>
      <sheetName val="change 2013 (Reconcile)"/>
      <sheetName val="change 2011"/>
      <sheetName val="change 2011 (RECONCILE)"/>
      <sheetName val="change 2012 (ก่อนRec)"/>
      <sheetName val="change 2012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7">
          <cell r="C7">
            <v>135883</v>
          </cell>
        </row>
        <row r="8">
          <cell r="C8">
            <v>110</v>
          </cell>
        </row>
        <row r="9">
          <cell r="C9">
            <v>17</v>
          </cell>
        </row>
        <row r="10">
          <cell r="C10">
            <v>-57987</v>
          </cell>
        </row>
        <row r="14">
          <cell r="B14">
            <v>22</v>
          </cell>
          <cell r="C14">
            <v>0</v>
          </cell>
        </row>
        <row r="16">
          <cell r="B16">
            <v>0</v>
          </cell>
          <cell r="C16">
            <v>74351</v>
          </cell>
        </row>
        <row r="17">
          <cell r="B17">
            <v>-34338</v>
          </cell>
          <cell r="C17">
            <v>73826</v>
          </cell>
        </row>
        <row r="18">
          <cell r="B18">
            <v>-78089</v>
          </cell>
          <cell r="C18">
            <v>-15689</v>
          </cell>
        </row>
        <row r="21">
          <cell r="B21">
            <v>0</v>
          </cell>
          <cell r="C21">
            <v>0</v>
          </cell>
        </row>
        <row r="22">
          <cell r="B22">
            <v>4089</v>
          </cell>
          <cell r="C22">
            <v>0</v>
          </cell>
        </row>
        <row r="24">
          <cell r="B24">
            <v>-27201</v>
          </cell>
          <cell r="C24">
            <v>0</v>
          </cell>
        </row>
        <row r="25">
          <cell r="B25">
            <v>-5570</v>
          </cell>
          <cell r="C25">
            <v>0</v>
          </cell>
        </row>
        <row r="26">
          <cell r="B26">
            <v>0</v>
          </cell>
          <cell r="C26">
            <v>0</v>
          </cell>
        </row>
        <row r="27">
          <cell r="B27">
            <v>148469</v>
          </cell>
          <cell r="C27">
            <v>-299956</v>
          </cell>
        </row>
        <row r="29">
          <cell r="B29">
            <v>0</v>
          </cell>
          <cell r="C29">
            <v>0</v>
          </cell>
        </row>
        <row r="30">
          <cell r="B30">
            <v>0</v>
          </cell>
          <cell r="C30">
            <v>0</v>
          </cell>
        </row>
        <row r="31">
          <cell r="B31">
            <v>-4448</v>
          </cell>
          <cell r="C31">
            <v>19424</v>
          </cell>
        </row>
        <row r="32">
          <cell r="B32">
            <v>675</v>
          </cell>
          <cell r="C32">
            <v>0</v>
          </cell>
        </row>
        <row r="33">
          <cell r="B33">
            <v>0</v>
          </cell>
          <cell r="C33">
            <v>0</v>
          </cell>
        </row>
        <row r="34">
          <cell r="B34">
            <v>0</v>
          </cell>
          <cell r="C34">
            <v>0</v>
          </cell>
        </row>
        <row r="35">
          <cell r="B35">
            <v>36451</v>
          </cell>
          <cell r="C35">
            <v>-5639</v>
          </cell>
        </row>
      </sheetData>
      <sheetData sheetId="9"/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ock 2007"/>
      <sheetName val="stock 2008"/>
      <sheetName val="stock 2009"/>
      <sheetName val="stock 2010"/>
      <sheetName val="stock 2011"/>
      <sheetName val="stock 2012"/>
      <sheetName val="stock 2013"/>
      <sheetName val="stock 2014"/>
      <sheetName val="change 2014 (ก่อน Rec)"/>
      <sheetName val="change 2014 RecRE"/>
      <sheetName val="change 2013 (ก่อน Rec)"/>
      <sheetName val="change 2013 (reconcile)"/>
      <sheetName val="change 2011"/>
      <sheetName val="change 2011 (RECONCILE)"/>
      <sheetName val="change 2012 (ก่อนRec)"/>
      <sheetName val="change 2012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7">
          <cell r="C7">
            <v>-341575</v>
          </cell>
        </row>
        <row r="8">
          <cell r="C8">
            <v>983</v>
          </cell>
        </row>
        <row r="9">
          <cell r="C9">
            <v>-16</v>
          </cell>
        </row>
        <row r="10">
          <cell r="C10">
            <v>-2672</v>
          </cell>
        </row>
        <row r="14">
          <cell r="B14">
            <v>10</v>
          </cell>
          <cell r="C14">
            <v>0</v>
          </cell>
        </row>
        <row r="16">
          <cell r="B16">
            <v>0</v>
          </cell>
          <cell r="C16">
            <v>78396</v>
          </cell>
        </row>
        <row r="17">
          <cell r="B17">
            <v>-23276</v>
          </cell>
          <cell r="C17">
            <v>-141853</v>
          </cell>
        </row>
        <row r="18">
          <cell r="B18">
            <v>38124</v>
          </cell>
          <cell r="C18">
            <v>17085</v>
          </cell>
        </row>
        <row r="21">
          <cell r="B21">
            <v>0</v>
          </cell>
          <cell r="C21">
            <v>0</v>
          </cell>
        </row>
        <row r="22">
          <cell r="B22">
            <v>-4089</v>
          </cell>
          <cell r="C22">
            <v>0</v>
          </cell>
        </row>
        <row r="24">
          <cell r="B24">
            <v>-23808</v>
          </cell>
          <cell r="C24">
            <v>0</v>
          </cell>
        </row>
        <row r="25">
          <cell r="B25">
            <v>5200</v>
          </cell>
          <cell r="C25">
            <v>0</v>
          </cell>
        </row>
        <row r="26">
          <cell r="B26">
            <v>0</v>
          </cell>
          <cell r="C26">
            <v>0</v>
          </cell>
        </row>
        <row r="27">
          <cell r="B27">
            <v>-248779</v>
          </cell>
          <cell r="C27">
            <v>-86358</v>
          </cell>
        </row>
        <row r="29">
          <cell r="B29">
            <v>0</v>
          </cell>
          <cell r="C29">
            <v>0</v>
          </cell>
        </row>
        <row r="30">
          <cell r="B30">
            <v>0</v>
          </cell>
          <cell r="C30">
            <v>0</v>
          </cell>
        </row>
        <row r="31">
          <cell r="B31">
            <v>-32939</v>
          </cell>
          <cell r="C31">
            <v>122359</v>
          </cell>
        </row>
        <row r="32">
          <cell r="B32">
            <v>882</v>
          </cell>
          <cell r="C32">
            <v>0</v>
          </cell>
        </row>
        <row r="33">
          <cell r="B33">
            <v>0</v>
          </cell>
          <cell r="C33">
            <v>0</v>
          </cell>
        </row>
        <row r="34">
          <cell r="B34">
            <v>0</v>
          </cell>
          <cell r="C34">
            <v>0</v>
          </cell>
        </row>
        <row r="35">
          <cell r="B35">
            <v>-46798</v>
          </cell>
          <cell r="C35">
            <v>14768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ock 2007"/>
      <sheetName val="stock 2008"/>
      <sheetName val="stock 2009"/>
      <sheetName val="stock 2010"/>
      <sheetName val="stock 2011"/>
      <sheetName val="stock 2012"/>
      <sheetName val="stock 2013"/>
      <sheetName val="stock 2014"/>
      <sheetName val="stock 2015"/>
      <sheetName val="change 2015 (หลัง Rec)"/>
      <sheetName val="change 2015 (ก่อน Rec)"/>
      <sheetName val="change 2014 (ก่อน Rec)"/>
      <sheetName val="change 2014 Rec"/>
      <sheetName val="change 2013 (ก่อน Rec)"/>
      <sheetName val="change 2013 (reconcile)"/>
      <sheetName val="change 2011"/>
      <sheetName val="change 2011 (RECONCILE)"/>
      <sheetName val="change 2012 (ก่อนRec)"/>
      <sheetName val="change 2012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7">
          <cell r="C7">
            <v>238560</v>
          </cell>
        </row>
        <row r="8">
          <cell r="C8">
            <v>808</v>
          </cell>
        </row>
        <row r="9">
          <cell r="C9">
            <v>50</v>
          </cell>
        </row>
        <row r="10">
          <cell r="C10">
            <v>5144</v>
          </cell>
        </row>
        <row r="12">
          <cell r="C12"/>
        </row>
        <row r="14">
          <cell r="B14">
            <v>14</v>
          </cell>
          <cell r="C14">
            <v>0</v>
          </cell>
        </row>
        <row r="16">
          <cell r="C16">
            <v>36169</v>
          </cell>
        </row>
        <row r="17">
          <cell r="B17">
            <v>254010</v>
          </cell>
          <cell r="C17">
            <v>215119</v>
          </cell>
        </row>
        <row r="18">
          <cell r="B18">
            <v>-125446</v>
          </cell>
          <cell r="C18">
            <v>-3380</v>
          </cell>
        </row>
        <row r="22">
          <cell r="B22">
            <v>19086</v>
          </cell>
        </row>
        <row r="23">
          <cell r="B23">
            <v>10916</v>
          </cell>
        </row>
        <row r="24">
          <cell r="B24">
            <v>21349</v>
          </cell>
        </row>
        <row r="25">
          <cell r="B25">
            <v>-5008</v>
          </cell>
        </row>
        <row r="27">
          <cell r="B27">
            <v>-5425</v>
          </cell>
          <cell r="C27">
            <v>-19781</v>
          </cell>
        </row>
        <row r="31">
          <cell r="B31">
            <v>-28090</v>
          </cell>
          <cell r="C31">
            <v>34969</v>
          </cell>
        </row>
        <row r="32">
          <cell r="B32">
            <v>1605</v>
          </cell>
          <cell r="C32">
            <v>0</v>
          </cell>
        </row>
        <row r="33">
          <cell r="C33">
            <v>0</v>
          </cell>
        </row>
        <row r="34">
          <cell r="B34">
            <v>11223</v>
          </cell>
          <cell r="C34">
            <v>0</v>
          </cell>
        </row>
        <row r="35">
          <cell r="B35">
            <v>346575</v>
          </cell>
          <cell r="C35">
            <v>-5761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ock 2007"/>
      <sheetName val="stock 2008"/>
      <sheetName val="stock 2009"/>
      <sheetName val="stock 2010"/>
      <sheetName val="stock 2011"/>
      <sheetName val="stock 2012"/>
      <sheetName val="stock 2013"/>
      <sheetName val="stock 2014"/>
      <sheetName val="stock 2015"/>
      <sheetName val="stock 2016"/>
      <sheetName val="change 2016 (ori)"/>
      <sheetName val="Change2016 reconcile"/>
      <sheetName val="stock 2016 (เก่า)"/>
      <sheetName val="change 2015 (หลัง Rec)"/>
      <sheetName val="change 2015 (ก่อน Rec)"/>
      <sheetName val="change 2014 (ก่อน Rec)"/>
      <sheetName val="change 2014 Rec"/>
      <sheetName val="change 2013 (ก่อน Rec)"/>
      <sheetName val="change 2013 (reconcile)"/>
      <sheetName val="change 2011"/>
      <sheetName val="change 2011 (RECONCILE)"/>
      <sheetName val="change 2012 (ก่อนRec)"/>
      <sheetName val="change 2012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7">
          <cell r="C7">
            <v>-167904</v>
          </cell>
        </row>
        <row r="8">
          <cell r="C8">
            <v>1114</v>
          </cell>
        </row>
        <row r="9">
          <cell r="C9">
            <v>0</v>
          </cell>
        </row>
        <row r="10">
          <cell r="C10">
            <v>14667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2016"/>
    </sheetNames>
    <sheetDataSet>
      <sheetData sheetId="0">
        <row r="6">
          <cell r="B6">
            <v>35</v>
          </cell>
          <cell r="C6">
            <v>0</v>
          </cell>
        </row>
        <row r="8">
          <cell r="B8">
            <v>0</v>
          </cell>
          <cell r="C8">
            <v>88149</v>
          </cell>
        </row>
        <row r="9">
          <cell r="B9">
            <v>246815</v>
          </cell>
          <cell r="C9">
            <v>-293928</v>
          </cell>
        </row>
        <row r="10">
          <cell r="B10">
            <v>8351</v>
          </cell>
          <cell r="C10">
            <v>20245</v>
          </cell>
        </row>
        <row r="13">
          <cell r="B13">
            <v>0</v>
          </cell>
          <cell r="C13">
            <v>0</v>
          </cell>
        </row>
        <row r="14">
          <cell r="B14">
            <v>-18842</v>
          </cell>
          <cell r="C14">
            <v>0</v>
          </cell>
        </row>
        <row r="16">
          <cell r="B16">
            <v>43349</v>
          </cell>
          <cell r="C16">
            <v>0</v>
          </cell>
        </row>
        <row r="17">
          <cell r="B17">
            <v>17454</v>
          </cell>
          <cell r="C17">
            <v>0</v>
          </cell>
        </row>
        <row r="18">
          <cell r="B18">
            <v>0</v>
          </cell>
          <cell r="C18">
            <v>0</v>
          </cell>
        </row>
        <row r="19">
          <cell r="B19">
            <v>61449</v>
          </cell>
          <cell r="C19">
            <v>523795</v>
          </cell>
        </row>
        <row r="21">
          <cell r="B21">
            <v>0</v>
          </cell>
          <cell r="C21">
            <v>0</v>
          </cell>
        </row>
        <row r="22">
          <cell r="B22">
            <v>0</v>
          </cell>
          <cell r="C22">
            <v>0</v>
          </cell>
        </row>
        <row r="23">
          <cell r="B23">
            <v>-24443</v>
          </cell>
          <cell r="C23">
            <v>258595</v>
          </cell>
        </row>
        <row r="24">
          <cell r="B24">
            <v>-479</v>
          </cell>
          <cell r="C24">
            <v>0</v>
          </cell>
        </row>
        <row r="25">
          <cell r="B25">
            <v>0</v>
          </cell>
          <cell r="C25">
            <v>0</v>
          </cell>
        </row>
        <row r="26">
          <cell r="B26">
            <v>0</v>
          </cell>
          <cell r="C26">
            <v>0</v>
          </cell>
        </row>
        <row r="27">
          <cell r="B27">
            <v>78462</v>
          </cell>
          <cell r="C27">
            <v>-1020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0"/>
  <sheetViews>
    <sheetView tabSelected="1" zoomScale="65" workbookViewId="0">
      <pane xSplit="4" ySplit="5" topLeftCell="G43" activePane="bottomRight" state="frozen"/>
      <selection pane="topRight" activeCell="E1" sqref="E1"/>
      <selection pane="bottomLeft" activeCell="A6" sqref="A6"/>
      <selection pane="bottomRight" sqref="A1:K59"/>
    </sheetView>
  </sheetViews>
  <sheetFormatPr defaultRowHeight="12.75" x14ac:dyDescent="0.2"/>
  <cols>
    <col min="1" max="3" width="4.7109375" customWidth="1"/>
    <col min="4" max="4" width="44.140625" customWidth="1"/>
    <col min="5" max="6" width="20.7109375" style="35" hidden="1" customWidth="1"/>
    <col min="7" max="11" width="24.7109375" style="35" customWidth="1"/>
  </cols>
  <sheetData>
    <row r="1" spans="1:16" ht="24.95" customHeight="1" x14ac:dyDescent="0.2">
      <c r="A1" s="52" t="s">
        <v>34</v>
      </c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6" ht="24.95" customHeight="1" x14ac:dyDescent="0.2">
      <c r="A2" s="34"/>
      <c r="B2" s="34"/>
      <c r="C2" s="34"/>
      <c r="D2" s="34"/>
      <c r="E2" s="41"/>
      <c r="F2" s="34"/>
      <c r="G2" s="34"/>
      <c r="H2" s="34"/>
      <c r="I2" s="34"/>
      <c r="J2" s="34"/>
      <c r="K2" s="34"/>
    </row>
    <row r="3" spans="1:16" ht="24.95" customHeight="1" x14ac:dyDescent="0.2">
      <c r="A3" s="51" t="s">
        <v>24</v>
      </c>
      <c r="B3" s="51"/>
      <c r="C3" s="51"/>
      <c r="D3" s="51"/>
      <c r="E3" s="51"/>
      <c r="F3" s="51"/>
      <c r="G3" s="51"/>
      <c r="H3" s="51"/>
      <c r="I3" s="51"/>
      <c r="J3" s="51"/>
      <c r="K3" s="51"/>
    </row>
    <row r="4" spans="1:16" ht="24.95" customHeight="1" x14ac:dyDescent="0.25">
      <c r="A4" s="1"/>
      <c r="B4" s="1"/>
      <c r="C4" s="1"/>
      <c r="D4" s="1"/>
      <c r="E4" s="2"/>
      <c r="F4" s="2"/>
      <c r="G4" s="2"/>
      <c r="H4" s="2"/>
      <c r="I4" s="2"/>
      <c r="J4" s="2"/>
      <c r="K4" s="2" t="s">
        <v>32</v>
      </c>
    </row>
    <row r="5" spans="1:16" ht="30" customHeight="1" x14ac:dyDescent="0.25">
      <c r="A5" s="50"/>
      <c r="B5" s="50"/>
      <c r="C5" s="50"/>
      <c r="D5" s="50"/>
      <c r="E5" s="36">
        <v>2010</v>
      </c>
      <c r="F5" s="36">
        <v>2011</v>
      </c>
      <c r="G5" s="36">
        <v>2012</v>
      </c>
      <c r="H5" s="36">
        <v>2013</v>
      </c>
      <c r="I5" s="36">
        <v>2014</v>
      </c>
      <c r="J5" s="36">
        <v>2015</v>
      </c>
      <c r="K5" s="36">
        <v>2016</v>
      </c>
    </row>
    <row r="6" spans="1:16" ht="24.95" customHeight="1" x14ac:dyDescent="0.2">
      <c r="A6" s="6" t="s">
        <v>5</v>
      </c>
      <c r="B6" s="3"/>
      <c r="C6" s="3"/>
      <c r="D6" s="3"/>
      <c r="E6" s="25"/>
      <c r="F6" s="3"/>
      <c r="G6" s="3"/>
      <c r="H6" s="3"/>
      <c r="I6" s="3"/>
      <c r="J6" s="3"/>
      <c r="K6" s="3"/>
    </row>
    <row r="7" spans="1:16" ht="24.95" customHeight="1" x14ac:dyDescent="0.25">
      <c r="A7" s="23" t="s">
        <v>0</v>
      </c>
      <c r="B7" s="23"/>
      <c r="C7" s="5"/>
      <c r="D7" s="5"/>
      <c r="E7" s="26">
        <v>-109225</v>
      </c>
      <c r="F7" s="5">
        <f>'[1]change 2011 (RECONCILE)'!$C7</f>
        <v>-278728</v>
      </c>
      <c r="G7" s="5">
        <f>'[2]change 2012'!$C7</f>
        <v>-265827</v>
      </c>
      <c r="H7" s="5">
        <f>'[3]change 2013 (Reconcile)'!$C7</f>
        <v>135883</v>
      </c>
      <c r="I7" s="5">
        <f>'[4]change 2014 RecRE'!$C7</f>
        <v>-341575</v>
      </c>
      <c r="J7" s="5">
        <f>'[5]change 2015 (หลัง Rec)'!$C$7</f>
        <v>238560</v>
      </c>
      <c r="K7" s="5">
        <f>'[6]Change2016 reconcile'!$C7</f>
        <v>-167904</v>
      </c>
    </row>
    <row r="8" spans="1:16" ht="24.95" customHeight="1" x14ac:dyDescent="0.25">
      <c r="A8" s="23" t="s">
        <v>1</v>
      </c>
      <c r="B8" s="23"/>
      <c r="C8" s="5"/>
      <c r="D8" s="5"/>
      <c r="E8" s="26">
        <v>717</v>
      </c>
      <c r="F8" s="5">
        <f>'[1]change 2011 (RECONCILE)'!$C8</f>
        <v>419</v>
      </c>
      <c r="G8" s="5">
        <f>'[2]change 2012'!$C8</f>
        <v>257</v>
      </c>
      <c r="H8" s="5">
        <f>'[3]change 2013 (Reconcile)'!$C8</f>
        <v>110</v>
      </c>
      <c r="I8" s="5">
        <f>'[4]change 2014 RecRE'!$C8</f>
        <v>983</v>
      </c>
      <c r="J8" s="5">
        <f>'[5]change 2015 (หลัง Rec)'!$C8</f>
        <v>808</v>
      </c>
      <c r="K8" s="5">
        <f>'[6]Change2016 reconcile'!$C8</f>
        <v>1114</v>
      </c>
    </row>
    <row r="9" spans="1:16" ht="24.95" customHeight="1" x14ac:dyDescent="0.25">
      <c r="A9" s="23" t="s">
        <v>2</v>
      </c>
      <c r="B9" s="23"/>
      <c r="C9" s="5"/>
      <c r="D9" s="5"/>
      <c r="E9" s="26">
        <v>42</v>
      </c>
      <c r="F9" s="5">
        <f>'[1]change 2011 (RECONCILE)'!$C9</f>
        <v>3</v>
      </c>
      <c r="G9" s="5">
        <f>'[2]change 2012'!$C9</f>
        <v>-8</v>
      </c>
      <c r="H9" s="5">
        <f>'[3]change 2013 (Reconcile)'!$C9</f>
        <v>17</v>
      </c>
      <c r="I9" s="5">
        <f>'[4]change 2014 RecRE'!$C9</f>
        <v>-16</v>
      </c>
      <c r="J9" s="5">
        <f>'[5]change 2015 (หลัง Rec)'!$C9</f>
        <v>50</v>
      </c>
      <c r="K9" s="49">
        <f>'[6]Change2016 reconcile'!$C9</f>
        <v>0</v>
      </c>
    </row>
    <row r="10" spans="1:16" ht="24.95" customHeight="1" x14ac:dyDescent="0.25">
      <c r="A10" s="23" t="s">
        <v>3</v>
      </c>
      <c r="B10" s="23"/>
      <c r="C10" s="5"/>
      <c r="D10" s="5"/>
      <c r="E10" s="26">
        <v>18821</v>
      </c>
      <c r="F10" s="5">
        <f>'[1]change 2011 (RECONCILE)'!$C10</f>
        <v>39742</v>
      </c>
      <c r="G10" s="5">
        <f>'[2]change 2012'!$C10</f>
        <v>8441</v>
      </c>
      <c r="H10" s="5">
        <f>'[3]change 2013 (Reconcile)'!$C10</f>
        <v>-57987</v>
      </c>
      <c r="I10" s="5">
        <f>'[4]change 2014 RecRE'!$C10</f>
        <v>-2672</v>
      </c>
      <c r="J10" s="5">
        <f>'[5]change 2015 (หลัง Rec)'!$C$10</f>
        <v>5144</v>
      </c>
      <c r="K10" s="5">
        <f>'[6]Change2016 reconcile'!$C10</f>
        <v>14667</v>
      </c>
    </row>
    <row r="11" spans="1:16" ht="24.95" customHeight="1" x14ac:dyDescent="0.2">
      <c r="A11" s="24" t="s">
        <v>4</v>
      </c>
      <c r="B11" s="24"/>
      <c r="C11" s="24"/>
      <c r="D11" s="24"/>
      <c r="E11" s="37">
        <f t="shared" ref="E11:K11" si="0">E7-E8-E9-E10</f>
        <v>-128805</v>
      </c>
      <c r="F11" s="24">
        <f t="shared" si="0"/>
        <v>-318892</v>
      </c>
      <c r="G11" s="24">
        <f t="shared" si="0"/>
        <v>-274517</v>
      </c>
      <c r="H11" s="24">
        <f t="shared" si="0"/>
        <v>193743</v>
      </c>
      <c r="I11" s="24">
        <f t="shared" si="0"/>
        <v>-339870</v>
      </c>
      <c r="J11" s="24">
        <f t="shared" si="0"/>
        <v>232558</v>
      </c>
      <c r="K11" s="24">
        <f t="shared" si="0"/>
        <v>-183685</v>
      </c>
    </row>
    <row r="12" spans="1:16" s="33" customFormat="1" ht="30" customHeight="1" x14ac:dyDescent="0.25">
      <c r="A12" s="30" t="s">
        <v>6</v>
      </c>
      <c r="B12" s="31"/>
      <c r="C12" s="31"/>
      <c r="D12" s="31"/>
      <c r="E12" s="32"/>
      <c r="F12" s="31"/>
      <c r="G12" s="31"/>
      <c r="H12" s="31"/>
      <c r="I12" s="31"/>
      <c r="J12" s="42">
        <f>'[5]change 2015 (หลัง Rec)'!$C$12</f>
        <v>0</v>
      </c>
      <c r="K12" s="42"/>
      <c r="P12" s="33">
        <v>0</v>
      </c>
    </row>
    <row r="13" spans="1:16" ht="24.95" customHeight="1" x14ac:dyDescent="0.2">
      <c r="A13" s="6" t="s">
        <v>28</v>
      </c>
      <c r="B13" s="6"/>
      <c r="C13" s="6"/>
      <c r="D13" s="6"/>
      <c r="E13" s="7">
        <f t="shared" ref="E13:K13" si="1">+E14+E15+E19+E28+E32+E33+E34</f>
        <v>857362</v>
      </c>
      <c r="F13" s="43">
        <f t="shared" si="1"/>
        <v>56914</v>
      </c>
      <c r="G13" s="43">
        <f t="shared" si="1"/>
        <v>41784</v>
      </c>
      <c r="H13" s="43">
        <f t="shared" si="1"/>
        <v>40060</v>
      </c>
      <c r="I13" s="43">
        <f t="shared" si="1"/>
        <v>-335473</v>
      </c>
      <c r="J13" s="43">
        <f t="shared" si="1"/>
        <v>489893</v>
      </c>
      <c r="K13" s="43">
        <f t="shared" si="1"/>
        <v>412151</v>
      </c>
    </row>
    <row r="14" spans="1:16" ht="24.95" customHeight="1" x14ac:dyDescent="0.25">
      <c r="A14" s="8"/>
      <c r="B14" s="3" t="s">
        <v>26</v>
      </c>
      <c r="C14" s="3"/>
      <c r="D14" s="3"/>
      <c r="E14" s="9">
        <v>20143</v>
      </c>
      <c r="F14" s="44">
        <f>'[1]change 2011 (RECONCILE)'!$B$14</f>
        <v>83093</v>
      </c>
      <c r="G14" s="44">
        <f>'[2]change 2012'!$B$14</f>
        <v>12</v>
      </c>
      <c r="H14" s="44">
        <f>'[3]change 2013 (Reconcile)'!$B$14</f>
        <v>22</v>
      </c>
      <c r="I14" s="44">
        <f>'[4]change 2014 RecRE'!$B$14</f>
        <v>10</v>
      </c>
      <c r="J14" s="44">
        <f>'[5]change 2015 (หลัง Rec)'!$B$14</f>
        <v>14</v>
      </c>
      <c r="K14" s="44">
        <f>[7]FIN2016!$B$6</f>
        <v>35</v>
      </c>
    </row>
    <row r="15" spans="1:16" ht="24.95" customHeight="1" x14ac:dyDescent="0.25">
      <c r="A15" s="8"/>
      <c r="B15" s="3" t="s">
        <v>7</v>
      </c>
      <c r="C15" s="3"/>
      <c r="D15" s="3"/>
      <c r="E15" s="9">
        <f t="shared" ref="E15:K15" si="2">SUM(E16:E18)</f>
        <v>-79658</v>
      </c>
      <c r="F15" s="44">
        <f t="shared" si="2"/>
        <v>-129058</v>
      </c>
      <c r="G15" s="44">
        <f t="shared" si="2"/>
        <v>327901</v>
      </c>
      <c r="H15" s="44">
        <f t="shared" si="2"/>
        <v>-112427</v>
      </c>
      <c r="I15" s="44">
        <f t="shared" si="2"/>
        <v>14848</v>
      </c>
      <c r="J15" s="44">
        <f t="shared" si="2"/>
        <v>128564</v>
      </c>
      <c r="K15" s="44">
        <f t="shared" si="2"/>
        <v>255166</v>
      </c>
    </row>
    <row r="16" spans="1:16" ht="24.95" customHeight="1" x14ac:dyDescent="0.25">
      <c r="A16" s="8"/>
      <c r="B16" s="8"/>
      <c r="C16" s="10" t="s">
        <v>8</v>
      </c>
      <c r="D16" s="3"/>
      <c r="E16" s="39">
        <v>0</v>
      </c>
      <c r="F16" s="45">
        <f>'[1]change 2011 (RECONCILE)'!$B$16</f>
        <v>0</v>
      </c>
      <c r="G16" s="45">
        <f>'[2]change 2012'!$B$16</f>
        <v>0</v>
      </c>
      <c r="H16" s="45">
        <f>'[3]change 2013 (Reconcile)'!$B$16</f>
        <v>0</v>
      </c>
      <c r="I16" s="45">
        <f>'[4]change 2014 RecRE'!$B$16</f>
        <v>0</v>
      </c>
      <c r="J16" s="45"/>
      <c r="K16" s="45">
        <f>[7]FIN2016!$B$8</f>
        <v>0</v>
      </c>
    </row>
    <row r="17" spans="1:11" ht="24.95" customHeight="1" x14ac:dyDescent="0.25">
      <c r="A17" s="8"/>
      <c r="B17" s="8"/>
      <c r="C17" s="13" t="s">
        <v>9</v>
      </c>
      <c r="D17" s="3"/>
      <c r="E17" s="11">
        <v>-29751</v>
      </c>
      <c r="F17" s="38">
        <f>'[1]change 2011 (RECONCILE)'!$B17</f>
        <v>28846</v>
      </c>
      <c r="G17" s="38">
        <f>'[2]change 2012'!$B17</f>
        <v>30258</v>
      </c>
      <c r="H17" s="38">
        <f>'[3]change 2013 (Reconcile)'!$B17</f>
        <v>-34338</v>
      </c>
      <c r="I17" s="38">
        <f>'[4]change 2014 RecRE'!$B17</f>
        <v>-23276</v>
      </c>
      <c r="J17" s="38">
        <f>'[5]change 2015 (หลัง Rec)'!$B$17</f>
        <v>254010</v>
      </c>
      <c r="K17" s="38">
        <f>[7]FIN2016!$B9</f>
        <v>246815</v>
      </c>
    </row>
    <row r="18" spans="1:11" ht="24.95" customHeight="1" x14ac:dyDescent="0.25">
      <c r="A18" s="8"/>
      <c r="B18" s="8"/>
      <c r="C18" s="13" t="s">
        <v>10</v>
      </c>
      <c r="D18" s="3"/>
      <c r="E18" s="11">
        <v>-49907</v>
      </c>
      <c r="F18" s="38">
        <f>'[1]change 2011 (RECONCILE)'!$B18</f>
        <v>-157904</v>
      </c>
      <c r="G18" s="38">
        <f>'[2]change 2012'!$B18</f>
        <v>297643</v>
      </c>
      <c r="H18" s="38">
        <f>'[3]change 2013 (Reconcile)'!$B18</f>
        <v>-78089</v>
      </c>
      <c r="I18" s="38">
        <f>'[4]change 2014 RecRE'!$B18</f>
        <v>38124</v>
      </c>
      <c r="J18" s="38">
        <f>'[5]change 2015 (หลัง Rec)'!$B$18</f>
        <v>-125446</v>
      </c>
      <c r="K18" s="38">
        <f>[7]FIN2016!$B10</f>
        <v>8351</v>
      </c>
    </row>
    <row r="19" spans="1:11" ht="24.95" customHeight="1" x14ac:dyDescent="0.25">
      <c r="A19" s="8"/>
      <c r="B19" s="6" t="s">
        <v>11</v>
      </c>
      <c r="C19" s="6"/>
      <c r="D19" s="3"/>
      <c r="E19" s="9">
        <f t="shared" ref="E19:K19" si="3">+E20+E23</f>
        <v>916288</v>
      </c>
      <c r="F19" s="44">
        <f t="shared" si="3"/>
        <v>-8675</v>
      </c>
      <c r="G19" s="44">
        <f t="shared" si="3"/>
        <v>-347972</v>
      </c>
      <c r="H19" s="44">
        <f t="shared" si="3"/>
        <v>119787</v>
      </c>
      <c r="I19" s="44">
        <f t="shared" si="3"/>
        <v>-271476</v>
      </c>
      <c r="J19" s="44">
        <f t="shared" si="3"/>
        <v>30002</v>
      </c>
      <c r="K19" s="44">
        <f t="shared" si="3"/>
        <v>103410</v>
      </c>
    </row>
    <row r="20" spans="1:11" ht="24.95" customHeight="1" x14ac:dyDescent="0.25">
      <c r="A20" s="8"/>
      <c r="B20" s="8"/>
      <c r="C20" s="13" t="s">
        <v>12</v>
      </c>
      <c r="D20" s="3"/>
      <c r="E20" s="11">
        <f t="shared" ref="E20:K20" si="4">SUM(E21:E22)</f>
        <v>-37216</v>
      </c>
      <c r="F20" s="45">
        <f t="shared" si="4"/>
        <v>0</v>
      </c>
      <c r="G20" s="45">
        <f t="shared" si="4"/>
        <v>0</v>
      </c>
      <c r="H20" s="38">
        <f t="shared" si="4"/>
        <v>4089</v>
      </c>
      <c r="I20" s="38">
        <f t="shared" si="4"/>
        <v>-4089</v>
      </c>
      <c r="J20" s="38">
        <f t="shared" si="4"/>
        <v>19086</v>
      </c>
      <c r="K20" s="38">
        <f t="shared" si="4"/>
        <v>-18842</v>
      </c>
    </row>
    <row r="21" spans="1:11" ht="24.95" customHeight="1" x14ac:dyDescent="0.25">
      <c r="A21" s="8"/>
      <c r="B21" s="8"/>
      <c r="C21" s="8"/>
      <c r="D21" s="12" t="s">
        <v>13</v>
      </c>
      <c r="E21" s="11">
        <v>-37216</v>
      </c>
      <c r="F21" s="45">
        <f>'[1]change 2011 (RECONCILE)'!$B21</f>
        <v>0</v>
      </c>
      <c r="G21" s="45">
        <f>'[2]change 2012'!$B21</f>
        <v>0</v>
      </c>
      <c r="H21" s="45">
        <f>'[3]change 2013 (Reconcile)'!$B21</f>
        <v>0</v>
      </c>
      <c r="I21" s="45">
        <f>'[4]change 2014 RecRE'!$B21</f>
        <v>0</v>
      </c>
      <c r="J21" s="45"/>
      <c r="K21" s="45">
        <f>[7]FIN2016!$B13</f>
        <v>0</v>
      </c>
    </row>
    <row r="22" spans="1:11" ht="24.95" customHeight="1" x14ac:dyDescent="0.25">
      <c r="A22" s="8"/>
      <c r="B22" s="8"/>
      <c r="C22" s="8"/>
      <c r="D22" s="12" t="s">
        <v>14</v>
      </c>
      <c r="E22" s="39">
        <v>0</v>
      </c>
      <c r="F22" s="45">
        <f>'[1]change 2011 (RECONCILE)'!$B22</f>
        <v>0</v>
      </c>
      <c r="G22" s="45">
        <f>'[2]change 2012'!$B22</f>
        <v>0</v>
      </c>
      <c r="H22" s="38">
        <f>'[3]change 2013 (Reconcile)'!$B22</f>
        <v>4089</v>
      </c>
      <c r="I22" s="38">
        <f>'[4]change 2014 RecRE'!$B22</f>
        <v>-4089</v>
      </c>
      <c r="J22" s="38">
        <f>'[5]change 2015 (หลัง Rec)'!$B$22</f>
        <v>19086</v>
      </c>
      <c r="K22" s="38">
        <f>[7]FIN2016!$B14</f>
        <v>-18842</v>
      </c>
    </row>
    <row r="23" spans="1:11" ht="24.95" customHeight="1" x14ac:dyDescent="0.25">
      <c r="A23" s="8"/>
      <c r="B23" s="8"/>
      <c r="C23" s="13" t="s">
        <v>27</v>
      </c>
      <c r="D23" s="3"/>
      <c r="E23" s="11">
        <f t="shared" ref="E23:H23" si="5">SUM(E24:E27)</f>
        <v>953504</v>
      </c>
      <c r="F23" s="38">
        <f t="shared" si="5"/>
        <v>-8675</v>
      </c>
      <c r="G23" s="38">
        <f t="shared" si="5"/>
        <v>-347972</v>
      </c>
      <c r="H23" s="38">
        <f t="shared" si="5"/>
        <v>115698</v>
      </c>
      <c r="I23" s="38">
        <f t="shared" ref="I23" si="6">SUM(I24:I27)</f>
        <v>-267387</v>
      </c>
      <c r="J23" s="38">
        <f>'[5]change 2015 (หลัง Rec)'!$B$23</f>
        <v>10916</v>
      </c>
      <c r="K23" s="38">
        <f t="shared" ref="K23" si="7">SUM(K24:K27)</f>
        <v>122252</v>
      </c>
    </row>
    <row r="24" spans="1:11" ht="24.95" customHeight="1" x14ac:dyDescent="0.25">
      <c r="A24" s="8"/>
      <c r="B24" s="8"/>
      <c r="C24" s="8"/>
      <c r="D24" s="12" t="s">
        <v>15</v>
      </c>
      <c r="E24" s="11">
        <v>-2618</v>
      </c>
      <c r="F24" s="38">
        <f>'[1]change 2011 (RECONCILE)'!$B24</f>
        <v>-18744</v>
      </c>
      <c r="G24" s="38">
        <f>'[2]change 2012'!$B24</f>
        <v>-12374</v>
      </c>
      <c r="H24" s="38">
        <f>'[3]change 2013 (Reconcile)'!$B24</f>
        <v>-27201</v>
      </c>
      <c r="I24" s="38">
        <f>'[4]change 2014 RecRE'!$B24</f>
        <v>-23808</v>
      </c>
      <c r="J24" s="38">
        <f>'[5]change 2015 (หลัง Rec)'!$B$24</f>
        <v>21349</v>
      </c>
      <c r="K24" s="38">
        <f>[7]FIN2016!$B16</f>
        <v>43349</v>
      </c>
    </row>
    <row r="25" spans="1:11" ht="24.95" customHeight="1" x14ac:dyDescent="0.25">
      <c r="A25" s="8"/>
      <c r="B25" s="8"/>
      <c r="C25" s="8"/>
      <c r="D25" s="12" t="s">
        <v>16</v>
      </c>
      <c r="E25" s="39">
        <v>0</v>
      </c>
      <c r="F25" s="45">
        <f>'[1]change 2011 (RECONCILE)'!$B25</f>
        <v>0</v>
      </c>
      <c r="G25" s="38">
        <f>'[2]change 2012'!$B25</f>
        <v>5570</v>
      </c>
      <c r="H25" s="38">
        <f>'[3]change 2013 (Reconcile)'!$B25</f>
        <v>-5570</v>
      </c>
      <c r="I25" s="38">
        <f>'[4]change 2014 RecRE'!$B25</f>
        <v>5200</v>
      </c>
      <c r="J25" s="38">
        <f>'[5]change 2015 (หลัง Rec)'!$B$25</f>
        <v>-5008</v>
      </c>
      <c r="K25" s="38">
        <f>[7]FIN2016!$B17</f>
        <v>17454</v>
      </c>
    </row>
    <row r="26" spans="1:11" ht="24.95" customHeight="1" x14ac:dyDescent="0.25">
      <c r="A26" s="8"/>
      <c r="B26" s="8"/>
      <c r="C26" s="8"/>
      <c r="D26" s="12" t="s">
        <v>17</v>
      </c>
      <c r="E26" s="39">
        <v>0</v>
      </c>
      <c r="F26" s="45">
        <f>'[1]change 2011 (RECONCILE)'!$B26</f>
        <v>0</v>
      </c>
      <c r="G26" s="45">
        <f>'[2]change 2012'!$B26</f>
        <v>0</v>
      </c>
      <c r="H26" s="45">
        <f>'[3]change 2013 (Reconcile)'!$B26</f>
        <v>0</v>
      </c>
      <c r="I26" s="45">
        <f>'[4]change 2014 RecRE'!$B26</f>
        <v>0</v>
      </c>
      <c r="J26" s="45"/>
      <c r="K26" s="45">
        <f>[7]FIN2016!$B18</f>
        <v>0</v>
      </c>
    </row>
    <row r="27" spans="1:11" ht="24.95" customHeight="1" x14ac:dyDescent="0.25">
      <c r="A27" s="14"/>
      <c r="B27" s="14"/>
      <c r="C27" s="8"/>
      <c r="D27" s="12" t="s">
        <v>18</v>
      </c>
      <c r="E27" s="11">
        <v>956122</v>
      </c>
      <c r="F27" s="38">
        <f>'[1]change 2011 (RECONCILE)'!$B27</f>
        <v>10069</v>
      </c>
      <c r="G27" s="38">
        <f>'[2]change 2012'!$B27</f>
        <v>-341168</v>
      </c>
      <c r="H27" s="38">
        <f>'[3]change 2013 (Reconcile)'!$B27</f>
        <v>148469</v>
      </c>
      <c r="I27" s="38">
        <f>'[4]change 2014 RecRE'!$B27</f>
        <v>-248779</v>
      </c>
      <c r="J27" s="38">
        <f>'[5]change 2015 (หลัง Rec)'!$B$27</f>
        <v>-5425</v>
      </c>
      <c r="K27" s="38">
        <f>[7]FIN2016!$B19</f>
        <v>61449</v>
      </c>
    </row>
    <row r="28" spans="1:11" ht="24.95" customHeight="1" x14ac:dyDescent="0.25">
      <c r="A28" s="8"/>
      <c r="B28" s="6" t="s">
        <v>19</v>
      </c>
      <c r="C28" s="6"/>
      <c r="D28" s="3"/>
      <c r="E28" s="9">
        <f t="shared" ref="E28:K28" si="8">SUM(E29:E31)</f>
        <v>-9641</v>
      </c>
      <c r="F28" s="44">
        <f t="shared" si="8"/>
        <v>-12586</v>
      </c>
      <c r="G28" s="44">
        <f t="shared" si="8"/>
        <v>203816</v>
      </c>
      <c r="H28" s="44">
        <f t="shared" si="8"/>
        <v>-4448</v>
      </c>
      <c r="I28" s="44">
        <f t="shared" si="8"/>
        <v>-32939</v>
      </c>
      <c r="J28" s="44">
        <f t="shared" si="8"/>
        <v>-28090</v>
      </c>
      <c r="K28" s="44">
        <f t="shared" si="8"/>
        <v>-24443</v>
      </c>
    </row>
    <row r="29" spans="1:11" ht="24.95" customHeight="1" x14ac:dyDescent="0.25">
      <c r="A29" s="8"/>
      <c r="B29" s="8"/>
      <c r="C29" s="12" t="s">
        <v>20</v>
      </c>
      <c r="D29" s="3"/>
      <c r="E29" s="39">
        <v>0</v>
      </c>
      <c r="F29" s="45">
        <f>'[1]change 2011 (RECONCILE)'!$B29</f>
        <v>0</v>
      </c>
      <c r="G29" s="45">
        <f>'[2]change 2012'!$B29</f>
        <v>0</v>
      </c>
      <c r="H29" s="45">
        <f>'[3]change 2013 (Reconcile)'!$B29</f>
        <v>0</v>
      </c>
      <c r="I29" s="45">
        <f>'[4]change 2014 RecRE'!$B29</f>
        <v>0</v>
      </c>
      <c r="J29" s="45"/>
      <c r="K29" s="45">
        <f>[7]FIN2016!$B21</f>
        <v>0</v>
      </c>
    </row>
    <row r="30" spans="1:11" ht="24.95" customHeight="1" x14ac:dyDescent="0.25">
      <c r="A30" s="8"/>
      <c r="B30" s="8"/>
      <c r="C30" s="12" t="s">
        <v>21</v>
      </c>
      <c r="D30" s="3"/>
      <c r="E30" s="39">
        <v>0</v>
      </c>
      <c r="F30" s="45">
        <f>'[1]change 2011 (RECONCILE)'!$B30</f>
        <v>0</v>
      </c>
      <c r="G30" s="45">
        <f>'[2]change 2012'!$B30</f>
        <v>0</v>
      </c>
      <c r="H30" s="45">
        <f>'[3]change 2013 (Reconcile)'!$B30</f>
        <v>0</v>
      </c>
      <c r="I30" s="45">
        <f>'[4]change 2014 RecRE'!$B30</f>
        <v>0</v>
      </c>
      <c r="J30" s="45"/>
      <c r="K30" s="45">
        <f>[7]FIN2016!$B22</f>
        <v>0</v>
      </c>
    </row>
    <row r="31" spans="1:11" ht="24.95" customHeight="1" x14ac:dyDescent="0.2">
      <c r="A31" s="15"/>
      <c r="B31" s="15"/>
      <c r="C31" s="12" t="s">
        <v>22</v>
      </c>
      <c r="D31" s="3"/>
      <c r="E31" s="11">
        <v>-9641</v>
      </c>
      <c r="F31" s="38">
        <f>'[1]change 2011 (RECONCILE)'!$B31</f>
        <v>-12586</v>
      </c>
      <c r="G31" s="38">
        <f>'[2]change 2012'!$B31</f>
        <v>203816</v>
      </c>
      <c r="H31" s="38">
        <f>'[3]change 2013 (Reconcile)'!$B31</f>
        <v>-4448</v>
      </c>
      <c r="I31" s="38">
        <f>'[4]change 2014 RecRE'!$B31</f>
        <v>-32939</v>
      </c>
      <c r="J31" s="38">
        <f>'[5]change 2015 (หลัง Rec)'!$B$31</f>
        <v>-28090</v>
      </c>
      <c r="K31" s="38">
        <f>[7]FIN2016!$B23</f>
        <v>-24443</v>
      </c>
    </row>
    <row r="32" spans="1:11" ht="24.95" customHeight="1" x14ac:dyDescent="0.25">
      <c r="A32" s="8"/>
      <c r="B32" s="6" t="s">
        <v>30</v>
      </c>
      <c r="C32" s="16"/>
      <c r="D32" s="4"/>
      <c r="E32" s="9">
        <v>-192</v>
      </c>
      <c r="F32" s="44">
        <f>'[1]change 2011 (RECONCILE)'!$B32</f>
        <v>73</v>
      </c>
      <c r="G32" s="44">
        <f>'[2]change 2012'!$B32</f>
        <v>17418</v>
      </c>
      <c r="H32" s="44">
        <f>'[3]change 2013 (Reconcile)'!$B32</f>
        <v>675</v>
      </c>
      <c r="I32" s="44">
        <f>'[4]change 2014 RecRE'!$B32</f>
        <v>882</v>
      </c>
      <c r="J32" s="44">
        <f>'[5]change 2015 (หลัง Rec)'!$B$32</f>
        <v>1605</v>
      </c>
      <c r="K32" s="38">
        <f>[7]FIN2016!$B24</f>
        <v>-479</v>
      </c>
    </row>
    <row r="33" spans="1:11" ht="24.95" customHeight="1" x14ac:dyDescent="0.25">
      <c r="A33" s="8"/>
      <c r="B33" s="17" t="s">
        <v>23</v>
      </c>
      <c r="C33" s="16"/>
      <c r="D33" s="4"/>
      <c r="E33" s="40">
        <v>0</v>
      </c>
      <c r="F33" s="46">
        <f>'[1]change 2011 (RECONCILE)'!$B33</f>
        <v>0</v>
      </c>
      <c r="G33" s="46">
        <f>'[2]change 2012'!$B33</f>
        <v>0</v>
      </c>
      <c r="H33" s="46">
        <f>'[3]change 2013 (Reconcile)'!$B33</f>
        <v>0</v>
      </c>
      <c r="I33" s="46">
        <f>'[4]change 2014 RecRE'!$B33</f>
        <v>0</v>
      </c>
      <c r="J33" s="46"/>
      <c r="K33" s="45">
        <f>[7]FIN2016!$B25</f>
        <v>0</v>
      </c>
    </row>
    <row r="34" spans="1:11" ht="24.95" customHeight="1" x14ac:dyDescent="0.25">
      <c r="A34" s="8"/>
      <c r="B34" s="18" t="s">
        <v>33</v>
      </c>
      <c r="C34" s="16"/>
      <c r="D34" s="4"/>
      <c r="E34" s="9">
        <v>10422</v>
      </c>
      <c r="F34" s="44">
        <f>'[1]change 2011 (RECONCILE)'!$B34+'[1]change 2011 (RECONCILE)'!$B$35</f>
        <v>124067</v>
      </c>
      <c r="G34" s="44">
        <f>'[2]change 2012'!$B34+'[2]change 2012'!$B$35</f>
        <v>-159391</v>
      </c>
      <c r="H34" s="44">
        <f>'[3]change 2013 (Reconcile)'!$B34+'[3]change 2013 (Reconcile)'!$B$35</f>
        <v>36451</v>
      </c>
      <c r="I34" s="44">
        <f>'[4]change 2014 RecRE'!$B34+'[4]change 2014 RecRE'!$B$35</f>
        <v>-46798</v>
      </c>
      <c r="J34" s="44">
        <f>'[5]change 2015 (หลัง Rec)'!$B$34+'[5]change 2015 (หลัง Rec)'!$B$35</f>
        <v>357798</v>
      </c>
      <c r="K34" s="38">
        <f>[7]FIN2016!$B26+[7]FIN2016!$B$27</f>
        <v>78462</v>
      </c>
    </row>
    <row r="35" spans="1:11" ht="24.95" customHeight="1" x14ac:dyDescent="0.25">
      <c r="A35" s="19"/>
      <c r="B35" s="19"/>
      <c r="C35" s="1"/>
      <c r="D35" s="1"/>
      <c r="E35" s="11"/>
      <c r="F35" s="38"/>
      <c r="G35" s="38"/>
      <c r="H35" s="38"/>
      <c r="I35" s="38"/>
      <c r="J35" s="38"/>
      <c r="K35" s="38"/>
    </row>
    <row r="36" spans="1:11" ht="24.95" customHeight="1" x14ac:dyDescent="0.25">
      <c r="A36" s="20" t="s">
        <v>29</v>
      </c>
      <c r="B36" s="20"/>
      <c r="C36" s="21"/>
      <c r="D36" s="21"/>
      <c r="E36" s="22">
        <f t="shared" ref="E36:K36" si="9">+E37+E38+E42+E51+E55+E56+E57</f>
        <v>986167</v>
      </c>
      <c r="F36" s="47">
        <f t="shared" si="9"/>
        <v>375806</v>
      </c>
      <c r="G36" s="47">
        <f t="shared" si="9"/>
        <v>316301</v>
      </c>
      <c r="H36" s="47">
        <f t="shared" si="9"/>
        <v>-153683</v>
      </c>
      <c r="I36" s="47">
        <f t="shared" si="9"/>
        <v>4397</v>
      </c>
      <c r="J36" s="47">
        <f t="shared" si="9"/>
        <v>257335</v>
      </c>
      <c r="K36" s="47">
        <f t="shared" si="9"/>
        <v>595836</v>
      </c>
    </row>
    <row r="37" spans="1:11" ht="24.95" customHeight="1" x14ac:dyDescent="0.25">
      <c r="A37" s="8"/>
      <c r="B37" s="3" t="s">
        <v>26</v>
      </c>
      <c r="C37" s="3"/>
      <c r="D37" s="3"/>
      <c r="E37" s="40">
        <v>0</v>
      </c>
      <c r="F37" s="46">
        <f>'[1]change 2011 (RECONCILE)'!$C$14</f>
        <v>0</v>
      </c>
      <c r="G37" s="46">
        <f>'[2]change 2012'!$C$14</f>
        <v>0</v>
      </c>
      <c r="H37" s="46">
        <f>'[3]change 2013 (Reconcile)'!$C$14</f>
        <v>0</v>
      </c>
      <c r="I37" s="46">
        <f>'[4]change 2014 RecRE'!$C$14</f>
        <v>0</v>
      </c>
      <c r="J37" s="46">
        <f>'[5]change 2015 (หลัง Rec)'!$C$14</f>
        <v>0</v>
      </c>
      <c r="K37" s="46">
        <f>[7]FIN2016!$C$6</f>
        <v>0</v>
      </c>
    </row>
    <row r="38" spans="1:11" ht="24.95" customHeight="1" x14ac:dyDescent="0.25">
      <c r="A38" s="8"/>
      <c r="B38" s="3" t="s">
        <v>7</v>
      </c>
      <c r="C38" s="3"/>
      <c r="D38" s="3"/>
      <c r="E38" s="9">
        <f t="shared" ref="E38:K38" si="10">SUM(E39:E41)</f>
        <v>397014</v>
      </c>
      <c r="F38" s="44">
        <f t="shared" si="10"/>
        <v>-12192</v>
      </c>
      <c r="G38" s="44">
        <f t="shared" si="10"/>
        <v>79701</v>
      </c>
      <c r="H38" s="44">
        <f t="shared" si="10"/>
        <v>132488</v>
      </c>
      <c r="I38" s="44">
        <f t="shared" si="10"/>
        <v>-46372</v>
      </c>
      <c r="J38" s="44">
        <f t="shared" si="10"/>
        <v>247908</v>
      </c>
      <c r="K38" s="44">
        <f t="shared" si="10"/>
        <v>-185534</v>
      </c>
    </row>
    <row r="39" spans="1:11" ht="24.95" customHeight="1" x14ac:dyDescent="0.25">
      <c r="A39" s="8"/>
      <c r="B39" s="8"/>
      <c r="C39" s="10" t="s">
        <v>8</v>
      </c>
      <c r="D39" s="3"/>
      <c r="E39" s="11">
        <v>108633</v>
      </c>
      <c r="F39" s="38">
        <f>'[1]change 2011 (RECONCILE)'!$C16</f>
        <v>134051</v>
      </c>
      <c r="G39" s="38">
        <f>'[2]change 2012'!$C16</f>
        <v>102363</v>
      </c>
      <c r="H39" s="38">
        <f>'[3]change 2013 (Reconcile)'!$C16</f>
        <v>74351</v>
      </c>
      <c r="I39" s="38">
        <f>'[4]change 2014 RecRE'!$C16</f>
        <v>78396</v>
      </c>
      <c r="J39" s="38">
        <f>'[5]change 2015 (หลัง Rec)'!$C$16</f>
        <v>36169</v>
      </c>
      <c r="K39" s="38">
        <f>[7]FIN2016!$C8</f>
        <v>88149</v>
      </c>
    </row>
    <row r="40" spans="1:11" ht="24.95" customHeight="1" x14ac:dyDescent="0.25">
      <c r="A40" s="8"/>
      <c r="B40" s="8"/>
      <c r="C40" s="13" t="s">
        <v>9</v>
      </c>
      <c r="D40" s="3"/>
      <c r="E40" s="11">
        <v>148311</v>
      </c>
      <c r="F40" s="38">
        <f>'[1]change 2011 (RECONCILE)'!$C17</f>
        <v>-39679</v>
      </c>
      <c r="G40" s="38">
        <f>'[2]change 2012'!$C17</f>
        <v>-4899</v>
      </c>
      <c r="H40" s="38">
        <f>'[3]change 2013 (Reconcile)'!$C17</f>
        <v>73826</v>
      </c>
      <c r="I40" s="38">
        <f>'[4]change 2014 RecRE'!$C17</f>
        <v>-141853</v>
      </c>
      <c r="J40" s="38">
        <f>'[5]change 2015 (หลัง Rec)'!$C$17</f>
        <v>215119</v>
      </c>
      <c r="K40" s="38">
        <f>[7]FIN2016!$C9</f>
        <v>-293928</v>
      </c>
    </row>
    <row r="41" spans="1:11" ht="24.95" customHeight="1" x14ac:dyDescent="0.25">
      <c r="A41" s="8"/>
      <c r="B41" s="8"/>
      <c r="C41" s="13" t="s">
        <v>10</v>
      </c>
      <c r="D41" s="3"/>
      <c r="E41" s="11">
        <v>140070</v>
      </c>
      <c r="F41" s="38">
        <f>'[1]change 2011 (RECONCILE)'!$C18</f>
        <v>-106564</v>
      </c>
      <c r="G41" s="38">
        <f>'[2]change 2012'!$C18</f>
        <v>-17763</v>
      </c>
      <c r="H41" s="38">
        <f>'[3]change 2013 (Reconcile)'!$C18</f>
        <v>-15689</v>
      </c>
      <c r="I41" s="38">
        <f>'[4]change 2014 RecRE'!$C18</f>
        <v>17085</v>
      </c>
      <c r="J41" s="38">
        <f>'[5]change 2015 (หลัง Rec)'!$C$18</f>
        <v>-3380</v>
      </c>
      <c r="K41" s="38">
        <f>[7]FIN2016!$C10</f>
        <v>20245</v>
      </c>
    </row>
    <row r="42" spans="1:11" ht="24.95" customHeight="1" x14ac:dyDescent="0.25">
      <c r="A42" s="8"/>
      <c r="B42" s="6" t="s">
        <v>11</v>
      </c>
      <c r="C42" s="6"/>
      <c r="D42" s="3"/>
      <c r="E42" s="9">
        <f t="shared" ref="E42:K42" si="11">+E43+E46</f>
        <v>593444</v>
      </c>
      <c r="F42" s="44">
        <f t="shared" si="11"/>
        <v>255399</v>
      </c>
      <c r="G42" s="44">
        <f t="shared" si="11"/>
        <v>443551</v>
      </c>
      <c r="H42" s="44">
        <f t="shared" si="11"/>
        <v>-299956</v>
      </c>
      <c r="I42" s="44">
        <f t="shared" si="11"/>
        <v>-86358</v>
      </c>
      <c r="J42" s="44">
        <f t="shared" si="11"/>
        <v>-19781</v>
      </c>
      <c r="K42" s="44">
        <f t="shared" si="11"/>
        <v>523795</v>
      </c>
    </row>
    <row r="43" spans="1:11" ht="24.95" customHeight="1" x14ac:dyDescent="0.25">
      <c r="A43" s="8"/>
      <c r="B43" s="8"/>
      <c r="C43" s="13" t="s">
        <v>12</v>
      </c>
      <c r="D43" s="3"/>
      <c r="E43" s="39">
        <f t="shared" ref="E43:K43" si="12">SUM(E44:E45)</f>
        <v>0</v>
      </c>
      <c r="F43" s="45">
        <f t="shared" si="12"/>
        <v>0</v>
      </c>
      <c r="G43" s="45">
        <f t="shared" si="12"/>
        <v>0</v>
      </c>
      <c r="H43" s="45">
        <f t="shared" si="12"/>
        <v>0</v>
      </c>
      <c r="I43" s="45">
        <f t="shared" si="12"/>
        <v>0</v>
      </c>
      <c r="J43" s="45">
        <f t="shared" si="12"/>
        <v>0</v>
      </c>
      <c r="K43" s="45">
        <f t="shared" si="12"/>
        <v>0</v>
      </c>
    </row>
    <row r="44" spans="1:11" ht="24.95" customHeight="1" x14ac:dyDescent="0.25">
      <c r="A44" s="8"/>
      <c r="B44" s="8"/>
      <c r="C44" s="8"/>
      <c r="D44" s="12" t="s">
        <v>13</v>
      </c>
      <c r="E44" s="39">
        <v>0</v>
      </c>
      <c r="F44" s="45">
        <f>'[1]change 2011 (RECONCILE)'!$C21</f>
        <v>0</v>
      </c>
      <c r="G44" s="45">
        <f>'[2]change 2012'!$C21</f>
        <v>0</v>
      </c>
      <c r="H44" s="45">
        <f>'[3]change 2013 (Reconcile)'!$C21</f>
        <v>0</v>
      </c>
      <c r="I44" s="45">
        <f>'[4]change 2014 RecRE'!$C21</f>
        <v>0</v>
      </c>
      <c r="J44" s="45"/>
      <c r="K44" s="45">
        <f>[7]FIN2016!$C13</f>
        <v>0</v>
      </c>
    </row>
    <row r="45" spans="1:11" ht="24.95" customHeight="1" x14ac:dyDescent="0.25">
      <c r="A45" s="8"/>
      <c r="B45" s="8"/>
      <c r="C45" s="8"/>
      <c r="D45" s="12" t="s">
        <v>14</v>
      </c>
      <c r="E45" s="39">
        <v>0</v>
      </c>
      <c r="F45" s="45">
        <f>'[1]change 2011 (RECONCILE)'!$C22</f>
        <v>0</v>
      </c>
      <c r="G45" s="45">
        <f>'[2]change 2012'!$C22</f>
        <v>0</v>
      </c>
      <c r="H45" s="45">
        <f>'[3]change 2013 (Reconcile)'!$C22</f>
        <v>0</v>
      </c>
      <c r="I45" s="45">
        <f>'[4]change 2014 RecRE'!$C22</f>
        <v>0</v>
      </c>
      <c r="J45" s="45"/>
      <c r="K45" s="45">
        <f>[7]FIN2016!$C14</f>
        <v>0</v>
      </c>
    </row>
    <row r="46" spans="1:11" ht="23.25" customHeight="1" x14ac:dyDescent="0.25">
      <c r="A46" s="8"/>
      <c r="B46" s="8"/>
      <c r="C46" s="13" t="s">
        <v>27</v>
      </c>
      <c r="D46" s="3"/>
      <c r="E46" s="11">
        <f t="shared" ref="E46:K46" si="13">SUM(E47:E50)</f>
        <v>593444</v>
      </c>
      <c r="F46" s="38">
        <f t="shared" si="13"/>
        <v>255399</v>
      </c>
      <c r="G46" s="38">
        <f t="shared" si="13"/>
        <v>443551</v>
      </c>
      <c r="H46" s="38">
        <f t="shared" si="13"/>
        <v>-299956</v>
      </c>
      <c r="I46" s="38">
        <f t="shared" si="13"/>
        <v>-86358</v>
      </c>
      <c r="J46" s="38">
        <f t="shared" si="13"/>
        <v>-19781</v>
      </c>
      <c r="K46" s="38">
        <f t="shared" si="13"/>
        <v>523795</v>
      </c>
    </row>
    <row r="47" spans="1:11" ht="24.95" customHeight="1" x14ac:dyDescent="0.25">
      <c r="A47" s="8"/>
      <c r="B47" s="8"/>
      <c r="C47" s="8"/>
      <c r="D47" s="12" t="s">
        <v>15</v>
      </c>
      <c r="E47" s="39">
        <v>0</v>
      </c>
      <c r="F47" s="45">
        <f>'[1]change 2011 (RECONCILE)'!$C24</f>
        <v>0</v>
      </c>
      <c r="G47" s="45">
        <f>'[2]change 2012'!$C24</f>
        <v>0</v>
      </c>
      <c r="H47" s="45">
        <f>'[3]change 2013 (Reconcile)'!$C24</f>
        <v>0</v>
      </c>
      <c r="I47" s="45">
        <f>'[4]change 2014 RecRE'!$C24</f>
        <v>0</v>
      </c>
      <c r="J47" s="45"/>
      <c r="K47" s="45">
        <f>[7]FIN2016!$C16</f>
        <v>0</v>
      </c>
    </row>
    <row r="48" spans="1:11" ht="24.95" customHeight="1" x14ac:dyDescent="0.25">
      <c r="A48" s="8"/>
      <c r="B48" s="8"/>
      <c r="C48" s="8"/>
      <c r="D48" s="12" t="s">
        <v>16</v>
      </c>
      <c r="E48" s="39">
        <v>0</v>
      </c>
      <c r="F48" s="45">
        <f>'[1]change 2011 (RECONCILE)'!$C25</f>
        <v>0</v>
      </c>
      <c r="G48" s="45">
        <f>'[2]change 2012'!$C25</f>
        <v>0</v>
      </c>
      <c r="H48" s="45">
        <f>'[3]change 2013 (Reconcile)'!$C25</f>
        <v>0</v>
      </c>
      <c r="I48" s="45">
        <f>'[4]change 2014 RecRE'!$C25</f>
        <v>0</v>
      </c>
      <c r="J48" s="45"/>
      <c r="K48" s="45">
        <f>[7]FIN2016!$C17</f>
        <v>0</v>
      </c>
    </row>
    <row r="49" spans="1:11" s="35" customFormat="1" ht="24.95" customHeight="1" x14ac:dyDescent="0.25">
      <c r="A49" s="8"/>
      <c r="B49" s="8"/>
      <c r="C49" s="8"/>
      <c r="D49" s="12" t="s">
        <v>17</v>
      </c>
      <c r="E49" s="39">
        <v>0</v>
      </c>
      <c r="F49" s="45">
        <f>'[1]change 2011 (RECONCILE)'!$C26</f>
        <v>0</v>
      </c>
      <c r="G49" s="45">
        <f>'[2]change 2012'!$C26</f>
        <v>0</v>
      </c>
      <c r="H49" s="45">
        <f>'[3]change 2013 (Reconcile)'!$C26</f>
        <v>0</v>
      </c>
      <c r="I49" s="45">
        <f>'[4]change 2014 RecRE'!$C26</f>
        <v>0</v>
      </c>
      <c r="J49" s="45"/>
      <c r="K49" s="45">
        <f>[7]FIN2016!$C18</f>
        <v>0</v>
      </c>
    </row>
    <row r="50" spans="1:11" ht="24.95" customHeight="1" x14ac:dyDescent="0.25">
      <c r="A50" s="14"/>
      <c r="B50" s="14"/>
      <c r="C50" s="8"/>
      <c r="D50" s="12" t="s">
        <v>18</v>
      </c>
      <c r="E50" s="11">
        <v>593444</v>
      </c>
      <c r="F50" s="38">
        <f>'[1]change 2011 (RECONCILE)'!$C27</f>
        <v>255399</v>
      </c>
      <c r="G50" s="38">
        <f>'[2]change 2012'!$C27</f>
        <v>443551</v>
      </c>
      <c r="H50" s="38">
        <f>'[3]change 2013 (Reconcile)'!$C27</f>
        <v>-299956</v>
      </c>
      <c r="I50" s="38">
        <f>'[4]change 2014 RecRE'!$C27</f>
        <v>-86358</v>
      </c>
      <c r="J50" s="38">
        <f>'[5]change 2015 (หลัง Rec)'!$C$27</f>
        <v>-19781</v>
      </c>
      <c r="K50" s="38">
        <f>[7]FIN2016!$C19</f>
        <v>523795</v>
      </c>
    </row>
    <row r="51" spans="1:11" ht="24.95" customHeight="1" x14ac:dyDescent="0.25">
      <c r="A51" s="8"/>
      <c r="B51" s="6" t="s">
        <v>19</v>
      </c>
      <c r="C51" s="6"/>
      <c r="D51" s="3"/>
      <c r="E51" s="9">
        <f t="shared" ref="E51:K51" si="14">SUM(E52:E54)</f>
        <v>-25659</v>
      </c>
      <c r="F51" s="44">
        <f t="shared" si="14"/>
        <v>-112038</v>
      </c>
      <c r="G51" s="44">
        <f t="shared" si="14"/>
        <v>-47966</v>
      </c>
      <c r="H51" s="44">
        <f t="shared" si="14"/>
        <v>19424</v>
      </c>
      <c r="I51" s="44">
        <f t="shared" si="14"/>
        <v>122359</v>
      </c>
      <c r="J51" s="44">
        <f t="shared" si="14"/>
        <v>34969</v>
      </c>
      <c r="K51" s="44">
        <f t="shared" si="14"/>
        <v>258595</v>
      </c>
    </row>
    <row r="52" spans="1:11" ht="24.95" customHeight="1" x14ac:dyDescent="0.25">
      <c r="A52" s="8"/>
      <c r="B52" s="8"/>
      <c r="C52" s="12" t="s">
        <v>20</v>
      </c>
      <c r="D52" s="3"/>
      <c r="E52" s="39">
        <v>0</v>
      </c>
      <c r="F52" s="45">
        <f>'[1]change 2011 (RECONCILE)'!$C29</f>
        <v>0</v>
      </c>
      <c r="G52" s="45">
        <f>'[2]change 2012'!$C29</f>
        <v>0</v>
      </c>
      <c r="H52" s="45">
        <f>'[3]change 2013 (Reconcile)'!$C29</f>
        <v>0</v>
      </c>
      <c r="I52" s="45">
        <f>'[4]change 2014 RecRE'!$C29</f>
        <v>0</v>
      </c>
      <c r="J52" s="45"/>
      <c r="K52" s="45">
        <f>[7]FIN2016!$C21</f>
        <v>0</v>
      </c>
    </row>
    <row r="53" spans="1:11" ht="24.95" customHeight="1" x14ac:dyDescent="0.25">
      <c r="A53" s="8"/>
      <c r="B53" s="8"/>
      <c r="C53" s="12" t="s">
        <v>21</v>
      </c>
      <c r="D53" s="3"/>
      <c r="E53" s="39">
        <v>0</v>
      </c>
      <c r="F53" s="45">
        <f>'[1]change 2011 (RECONCILE)'!$C30</f>
        <v>0</v>
      </c>
      <c r="G53" s="45">
        <f>'[2]change 2012'!$C30</f>
        <v>0</v>
      </c>
      <c r="H53" s="45">
        <f>'[3]change 2013 (Reconcile)'!$C30</f>
        <v>0</v>
      </c>
      <c r="I53" s="45">
        <f>'[4]change 2014 RecRE'!$C30</f>
        <v>0</v>
      </c>
      <c r="J53" s="45"/>
      <c r="K53" s="45">
        <f>[7]FIN2016!$C22</f>
        <v>0</v>
      </c>
    </row>
    <row r="54" spans="1:11" ht="24.95" customHeight="1" x14ac:dyDescent="0.2">
      <c r="A54" s="15"/>
      <c r="B54" s="15"/>
      <c r="C54" s="12" t="s">
        <v>22</v>
      </c>
      <c r="D54" s="3"/>
      <c r="E54" s="11">
        <v>-25659</v>
      </c>
      <c r="F54" s="38">
        <f>'[1]change 2011 (RECONCILE)'!$C31</f>
        <v>-112038</v>
      </c>
      <c r="G54" s="38">
        <f>'[2]change 2012'!$C31</f>
        <v>-47966</v>
      </c>
      <c r="H54" s="38">
        <f>'[3]change 2013 (Reconcile)'!$C31</f>
        <v>19424</v>
      </c>
      <c r="I54" s="38">
        <f>'[4]change 2014 RecRE'!$C31</f>
        <v>122359</v>
      </c>
      <c r="J54" s="38">
        <f>'[5]change 2015 (หลัง Rec)'!$C31</f>
        <v>34969</v>
      </c>
      <c r="K54" s="38">
        <f>[7]FIN2016!$C23</f>
        <v>258595</v>
      </c>
    </row>
    <row r="55" spans="1:11" ht="24.95" customHeight="1" x14ac:dyDescent="0.25">
      <c r="A55" s="8"/>
      <c r="B55" s="6" t="s">
        <v>30</v>
      </c>
      <c r="C55" s="16"/>
      <c r="D55" s="4"/>
      <c r="E55" s="40">
        <v>0</v>
      </c>
      <c r="F55" s="46">
        <f>'[1]change 2011 (RECONCILE)'!$C32</f>
        <v>0</v>
      </c>
      <c r="G55" s="46">
        <f>'[2]change 2012'!$C32</f>
        <v>0</v>
      </c>
      <c r="H55" s="46">
        <f>'[3]change 2013 (Reconcile)'!$C32</f>
        <v>0</v>
      </c>
      <c r="I55" s="46">
        <f>'[4]change 2014 RecRE'!$C32</f>
        <v>0</v>
      </c>
      <c r="J55" s="45">
        <f>'[5]change 2015 (หลัง Rec)'!$C32</f>
        <v>0</v>
      </c>
      <c r="K55" s="45">
        <f>[7]FIN2016!$C24</f>
        <v>0</v>
      </c>
    </row>
    <row r="56" spans="1:11" ht="24.95" customHeight="1" x14ac:dyDescent="0.25">
      <c r="A56" s="8"/>
      <c r="B56" s="17" t="s">
        <v>23</v>
      </c>
      <c r="C56" s="16"/>
      <c r="D56" s="4"/>
      <c r="E56" s="40">
        <v>0</v>
      </c>
      <c r="F56" s="46">
        <f>'[1]change 2011 (RECONCILE)'!$C33</f>
        <v>0</v>
      </c>
      <c r="G56" s="46">
        <f>'[2]change 2012'!$C33</f>
        <v>0</v>
      </c>
      <c r="H56" s="46">
        <f>'[3]change 2013 (Reconcile)'!$C33</f>
        <v>0</v>
      </c>
      <c r="I56" s="46">
        <f>'[4]change 2014 RecRE'!$C33</f>
        <v>0</v>
      </c>
      <c r="J56" s="45">
        <f>'[5]change 2015 (หลัง Rec)'!$C33</f>
        <v>0</v>
      </c>
      <c r="K56" s="45">
        <f>[7]FIN2016!$C25</f>
        <v>0</v>
      </c>
    </row>
    <row r="57" spans="1:11" ht="24.95" customHeight="1" x14ac:dyDescent="0.25">
      <c r="A57" s="8"/>
      <c r="B57" s="18" t="s">
        <v>33</v>
      </c>
      <c r="C57" s="16"/>
      <c r="D57" s="4"/>
      <c r="E57" s="9">
        <v>21368</v>
      </c>
      <c r="F57" s="44">
        <f>'[1]change 2011 (RECONCILE)'!$C34+'[1]change 2011 (RECONCILE)'!$C$35</f>
        <v>244637</v>
      </c>
      <c r="G57" s="44">
        <f>'[2]change 2012'!$C34+'[2]change 2012'!$C$35</f>
        <v>-158985</v>
      </c>
      <c r="H57" s="44">
        <f>'[3]change 2013 (Reconcile)'!$C34+'[3]change 2013 (Reconcile)'!$C$35</f>
        <v>-5639</v>
      </c>
      <c r="I57" s="44">
        <f>'[4]change 2014 RecRE'!$C34+'[4]change 2014 RecRE'!$C$35</f>
        <v>14768</v>
      </c>
      <c r="J57" s="44">
        <f>'[5]change 2015 (หลัง Rec)'!$C$34+'[5]change 2015 (หลัง Rec)'!$C$35</f>
        <v>-5761</v>
      </c>
      <c r="K57" s="38">
        <f>[7]FIN2016!$C26+[7]FIN2016!$C$27</f>
        <v>-1020</v>
      </c>
    </row>
    <row r="58" spans="1:11" ht="24.95" customHeight="1" x14ac:dyDescent="0.25">
      <c r="A58" s="27" t="s">
        <v>31</v>
      </c>
      <c r="B58" s="27"/>
      <c r="C58" s="28"/>
      <c r="D58" s="28"/>
      <c r="E58" s="29">
        <f t="shared" ref="E58:H58" si="15">E13-E36</f>
        <v>-128805</v>
      </c>
      <c r="F58" s="48">
        <f t="shared" si="15"/>
        <v>-318892</v>
      </c>
      <c r="G58" s="48">
        <f t="shared" si="15"/>
        <v>-274517</v>
      </c>
      <c r="H58" s="48">
        <f t="shared" si="15"/>
        <v>193743</v>
      </c>
      <c r="I58" s="48">
        <f t="shared" ref="I58:J58" si="16">I13-I36</f>
        <v>-339870</v>
      </c>
      <c r="J58" s="48">
        <f t="shared" si="16"/>
        <v>232558</v>
      </c>
      <c r="K58" s="48">
        <f t="shared" ref="K58" si="17">K13-K36</f>
        <v>-183685</v>
      </c>
    </row>
    <row r="59" spans="1:11" ht="24.95" customHeight="1" x14ac:dyDescent="0.25">
      <c r="A59" s="5" t="s">
        <v>25</v>
      </c>
      <c r="B59" s="8"/>
      <c r="C59" s="8"/>
      <c r="D59" s="8"/>
      <c r="E59" s="38">
        <f t="shared" ref="E59:H59" si="18">E11-E58</f>
        <v>0</v>
      </c>
      <c r="F59" s="38">
        <f t="shared" si="18"/>
        <v>0</v>
      </c>
      <c r="G59" s="38">
        <f t="shared" si="18"/>
        <v>0</v>
      </c>
      <c r="H59" s="38">
        <f t="shared" si="18"/>
        <v>0</v>
      </c>
      <c r="I59" s="38">
        <f>I11-I58</f>
        <v>0</v>
      </c>
      <c r="J59" s="38">
        <f>J11-J58</f>
        <v>0</v>
      </c>
      <c r="K59" s="38">
        <f>K11-K58</f>
        <v>0</v>
      </c>
    </row>
    <row r="60" spans="1:11" ht="24.95" customHeight="1" x14ac:dyDescent="0.2"/>
  </sheetData>
  <mergeCells count="3">
    <mergeCell ref="A5:D5"/>
    <mergeCell ref="A3:K3"/>
    <mergeCell ref="A1:K1"/>
  </mergeCells>
  <phoneticPr fontId="0" type="noConversion"/>
  <printOptions horizontalCentered="1"/>
  <pageMargins left="0.5" right="0.4" top="0.55000000000000004" bottom="0.4" header="0" footer="0"/>
  <pageSetup paperSize="9" scale="5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LiteOS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udomsuk</dc:creator>
  <cp:lastModifiedBy>Udomsuk Khieopong</cp:lastModifiedBy>
  <cp:lastPrinted>2018-04-27T08:56:43Z</cp:lastPrinted>
  <dcterms:created xsi:type="dcterms:W3CDTF">2009-03-21T10:21:09Z</dcterms:created>
  <dcterms:modified xsi:type="dcterms:W3CDTF">2018-04-27T08:56:50Z</dcterms:modified>
</cp:coreProperties>
</file>